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xml"/>
  <Override PartName="/xl/charts/chart2.xml" ContentType="application/vnd.openxmlformats-officedocument.drawingml.chart+xml"/>
  <Override PartName="/xl/drawings/drawing4.xml" ContentType="application/vnd.openxmlformats-officedocument.drawing+xml"/>
  <Override PartName="/xl/charts/chart3.xml" ContentType="application/vnd.openxmlformats-officedocument.drawingml.chart+xml"/>
  <Override PartName="/xl/drawings/drawing5.xml" ContentType="application/vnd.openxmlformats-officedocument.drawing+xml"/>
  <Override PartName="/xl/charts/chart4.xml" ContentType="application/vnd.openxmlformats-officedocument.drawingml.chart+xml"/>
  <Override PartName="/xl/drawings/drawing6.xml" ContentType="application/vnd.openxmlformats-officedocument.drawing+xml"/>
  <Override PartName="/xl/charts/chart5.xml" ContentType="application/vnd.openxmlformats-officedocument.drawingml.chart+xml"/>
  <Override PartName="/xl/drawings/drawing7.xml" ContentType="application/vnd.openxmlformats-officedocument.drawing+xml"/>
  <Override PartName="/xl/charts/chart6.xml" ContentType="application/vnd.openxmlformats-officedocument.drawingml.chart+xml"/>
  <Override PartName="/xl/drawings/drawing8.xml" ContentType="application/vnd.openxmlformats-officedocument.drawing+xml"/>
  <Override PartName="/xl/charts/chart7.xml" ContentType="application/vnd.openxmlformats-officedocument.drawingml.chart+xml"/>
  <Override PartName="/xl/drawings/drawing9.xml" ContentType="application/vnd.openxmlformats-officedocument.drawing+xml"/>
  <Override PartName="/xl/charts/chart8.xml" ContentType="application/vnd.openxmlformats-officedocument.drawingml.chart+xml"/>
  <Override PartName="/xl/drawings/drawing10.xml" ContentType="application/vnd.openxmlformats-officedocument.drawing+xml"/>
  <Override PartName="/xl/charts/chart9.xml" ContentType="application/vnd.openxmlformats-officedocument.drawingml.chart+xml"/>
  <Override PartName="/xl/drawings/drawing11.xml" ContentType="application/vnd.openxmlformats-officedocument.drawing+xml"/>
  <Override PartName="/xl/charts/chart10.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10785" yWindow="45" windowWidth="10830" windowHeight="10080" firstSheet="1" activeTab="1"/>
  </bookViews>
  <sheets>
    <sheet name="ESCALA" sheetId="4" r:id="rId1"/>
    <sheet name="SEGUIMIENTO" sheetId="1" r:id="rId2"/>
    <sheet name="FORMACIÓN" sheetId="2" r:id="rId3"/>
    <sheet name="INVESTIGACIÓN" sheetId="3" r:id="rId4"/>
    <sheet name="PROY. SOCIAL" sheetId="5" r:id="rId5"/>
    <sheet name="BIENESTAR" sheetId="6" r:id="rId6"/>
    <sheet name="ADMINISTRATIVO" sheetId="7" r:id="rId7"/>
    <sheet name="Hoja1" sheetId="8" r:id="rId8"/>
    <sheet name="Hoja2" sheetId="9" r:id="rId9"/>
    <sheet name="Hoja3" sheetId="10" r:id="rId10"/>
    <sheet name="Hoja4" sheetId="11" r:id="rId11"/>
    <sheet name="Hoja5" sheetId="12" r:id="rId12"/>
  </sheets>
  <calcPr calcId="144525"/>
</workbook>
</file>

<file path=xl/calcChain.xml><?xml version="1.0" encoding="utf-8"?>
<calcChain xmlns="http://schemas.openxmlformats.org/spreadsheetml/2006/main">
  <c r="D25" i="2" l="1"/>
  <c r="D23" i="2"/>
  <c r="D22" i="2"/>
  <c r="D21" i="2"/>
  <c r="D24" i="2"/>
  <c r="D20" i="2"/>
  <c r="D30" i="5"/>
  <c r="D29" i="5"/>
  <c r="D28" i="5"/>
  <c r="D26" i="5"/>
  <c r="D25" i="5"/>
  <c r="D24" i="5"/>
  <c r="D27" i="5"/>
  <c r="D23" i="5"/>
  <c r="D26" i="6"/>
  <c r="D24" i="6"/>
  <c r="D25" i="6"/>
  <c r="D27" i="6"/>
  <c r="D28" i="6"/>
  <c r="D23" i="6"/>
  <c r="F25" i="7" l="1"/>
  <c r="F24" i="7"/>
  <c r="F26" i="7"/>
  <c r="F23" i="7"/>
  <c r="D31" i="3"/>
  <c r="D30" i="3"/>
  <c r="D28" i="3"/>
  <c r="D27" i="3"/>
  <c r="D26" i="3"/>
  <c r="D25" i="3"/>
  <c r="D29" i="3"/>
  <c r="D24" i="3"/>
  <c r="D23" i="3"/>
  <c r="F27" i="7" l="1"/>
  <c r="D29" i="6" l="1"/>
  <c r="D31" i="5"/>
  <c r="D32" i="3"/>
  <c r="D26" i="2"/>
  <c r="N8" i="7" l="1"/>
  <c r="L8" i="7"/>
  <c r="J8" i="7"/>
  <c r="H9" i="7"/>
  <c r="H10" i="7"/>
  <c r="H8" i="7"/>
  <c r="F9" i="7"/>
  <c r="F10" i="7"/>
  <c r="F11" i="7"/>
  <c r="F12" i="7"/>
  <c r="F13" i="7"/>
  <c r="F14" i="7"/>
  <c r="F15" i="7"/>
  <c r="F8" i="7"/>
  <c r="D9" i="7"/>
  <c r="D10" i="7"/>
  <c r="D8" i="7"/>
  <c r="B9" i="6"/>
  <c r="B10" i="6"/>
  <c r="B11" i="6"/>
  <c r="B8" i="6"/>
  <c r="P9" i="5"/>
  <c r="P10" i="5"/>
  <c r="P11" i="5"/>
  <c r="P12" i="5"/>
  <c r="P8" i="5"/>
  <c r="N9" i="5"/>
  <c r="N8" i="5"/>
  <c r="L9" i="5"/>
  <c r="L10" i="5"/>
  <c r="L11" i="5"/>
  <c r="L8" i="5"/>
  <c r="J9" i="5"/>
  <c r="J8" i="5"/>
  <c r="H9" i="5"/>
  <c r="H10" i="5"/>
  <c r="H11" i="5"/>
  <c r="H12" i="5"/>
  <c r="H13" i="5"/>
  <c r="H14" i="5"/>
  <c r="H8" i="5"/>
  <c r="F9" i="5"/>
  <c r="F10" i="5"/>
  <c r="F11" i="5"/>
  <c r="F12" i="5"/>
  <c r="F13" i="5"/>
  <c r="F14" i="5"/>
  <c r="F15" i="5"/>
  <c r="F8" i="5"/>
  <c r="D8" i="5"/>
  <c r="B9" i="5"/>
  <c r="B10" i="5"/>
  <c r="B8" i="5"/>
  <c r="R9" i="3" l="1"/>
  <c r="R10" i="3"/>
  <c r="R11" i="3"/>
  <c r="R12" i="3"/>
  <c r="R13" i="3"/>
  <c r="R8" i="3"/>
  <c r="P9" i="3"/>
  <c r="P8" i="3"/>
  <c r="N9" i="3"/>
  <c r="N8" i="3"/>
  <c r="L9" i="3"/>
  <c r="L10" i="3"/>
  <c r="L11" i="3"/>
  <c r="L8" i="3"/>
  <c r="J9" i="3"/>
  <c r="J10" i="3"/>
  <c r="J8" i="3"/>
  <c r="H9" i="3"/>
  <c r="H10" i="3"/>
  <c r="H11" i="3"/>
  <c r="H8" i="3"/>
  <c r="F9" i="3"/>
  <c r="F10" i="3"/>
  <c r="F11" i="3"/>
  <c r="F8" i="3"/>
  <c r="D9" i="3"/>
  <c r="D10" i="3"/>
  <c r="D11" i="3"/>
  <c r="D12" i="3"/>
  <c r="D13" i="3"/>
  <c r="D14" i="3"/>
  <c r="D15" i="3"/>
  <c r="D16" i="3"/>
  <c r="D8" i="3"/>
  <c r="B9" i="3"/>
  <c r="B10" i="3"/>
  <c r="B8" i="3"/>
  <c r="R126" i="1" l="1"/>
  <c r="R127" i="1"/>
  <c r="R128" i="1"/>
  <c r="R144" i="1"/>
  <c r="R142" i="1"/>
  <c r="R143" i="1"/>
  <c r="R141" i="1"/>
  <c r="R132" i="1"/>
  <c r="R133" i="1"/>
  <c r="R134" i="1"/>
  <c r="R135" i="1"/>
  <c r="R136" i="1"/>
  <c r="R137" i="1"/>
  <c r="R138" i="1"/>
  <c r="R139" i="1"/>
  <c r="R140" i="1"/>
  <c r="R131" i="1"/>
  <c r="R130" i="1"/>
  <c r="R129" i="1" l="1"/>
  <c r="R36" i="1"/>
  <c r="R37" i="1"/>
  <c r="R38" i="1"/>
  <c r="R39" i="1"/>
  <c r="R40" i="1"/>
  <c r="R41" i="1"/>
  <c r="R42" i="1"/>
  <c r="R43" i="1"/>
  <c r="R44" i="1"/>
  <c r="R45" i="1"/>
  <c r="R46" i="1"/>
  <c r="R47" i="1"/>
  <c r="R48" i="1"/>
  <c r="R49" i="1"/>
  <c r="R50" i="1"/>
  <c r="R51" i="1"/>
  <c r="R52" i="1"/>
  <c r="R53" i="1"/>
  <c r="R54" i="1"/>
  <c r="R55" i="1"/>
  <c r="R56" i="1"/>
  <c r="R57" i="1"/>
  <c r="R58" i="1"/>
  <c r="R59" i="1"/>
  <c r="R35" i="1"/>
  <c r="R29" i="1"/>
  <c r="R30" i="1"/>
  <c r="R31" i="1"/>
  <c r="R32" i="1"/>
  <c r="R33" i="1"/>
  <c r="R27" i="1"/>
  <c r="R28" i="1"/>
  <c r="R26" i="1"/>
  <c r="R25" i="1"/>
  <c r="R24" i="1"/>
  <c r="R23" i="1"/>
  <c r="R17" i="1" l="1"/>
  <c r="R18" i="1"/>
  <c r="R19" i="1"/>
  <c r="R5" i="1"/>
  <c r="R6" i="1"/>
  <c r="R7" i="1"/>
  <c r="R8" i="1"/>
  <c r="R9" i="1"/>
  <c r="R10" i="1"/>
  <c r="R11" i="1"/>
  <c r="R12" i="1"/>
  <c r="R13" i="1"/>
  <c r="R14" i="1"/>
  <c r="R15" i="1"/>
  <c r="R16" i="1"/>
  <c r="H135" i="1" l="1"/>
  <c r="H134" i="1"/>
  <c r="H65" i="1"/>
  <c r="H66" i="1"/>
  <c r="H67" i="1"/>
  <c r="H68" i="1"/>
  <c r="H69" i="1"/>
  <c r="H70" i="1"/>
  <c r="H71" i="1"/>
  <c r="H72" i="1"/>
  <c r="H73" i="1"/>
  <c r="H74" i="1"/>
  <c r="H75" i="1"/>
  <c r="H76" i="1"/>
  <c r="H77" i="1"/>
  <c r="H78" i="1"/>
  <c r="H79" i="1"/>
  <c r="H80" i="1"/>
  <c r="H81" i="1"/>
  <c r="H82" i="1"/>
  <c r="H83" i="1"/>
  <c r="H84" i="1"/>
  <c r="H85" i="1"/>
  <c r="H86" i="1"/>
  <c r="H87" i="1"/>
  <c r="H88" i="1"/>
  <c r="H89" i="1"/>
  <c r="H90" i="1"/>
  <c r="H91" i="1"/>
  <c r="H92" i="1"/>
  <c r="H93" i="1"/>
  <c r="H94" i="1"/>
  <c r="H64" i="1"/>
  <c r="H63" i="1"/>
  <c r="R4" i="1" l="1"/>
  <c r="G145" i="1" l="1"/>
  <c r="F145" i="1"/>
  <c r="H144" i="1"/>
  <c r="H143" i="1"/>
  <c r="H142" i="1"/>
  <c r="H141" i="1"/>
  <c r="H140" i="1"/>
  <c r="H139" i="1"/>
  <c r="H138" i="1"/>
  <c r="H137" i="1"/>
  <c r="H136" i="1"/>
  <c r="H133" i="1"/>
  <c r="H132" i="1"/>
  <c r="H131" i="1"/>
  <c r="H130" i="1"/>
  <c r="H129" i="1"/>
  <c r="H128" i="1"/>
  <c r="H127" i="1"/>
  <c r="H126" i="1"/>
  <c r="H145" i="1" l="1"/>
  <c r="H122" i="1"/>
  <c r="Q121" i="1"/>
  <c r="H121" i="1"/>
  <c r="Q120" i="1"/>
  <c r="H120" i="1"/>
  <c r="Q119" i="1"/>
  <c r="H119" i="1"/>
  <c r="Q118" i="1"/>
  <c r="H118" i="1"/>
  <c r="Q117" i="1"/>
  <c r="H117" i="1"/>
  <c r="Q116" i="1"/>
  <c r="H116" i="1"/>
  <c r="Q114" i="1"/>
  <c r="H114" i="1"/>
  <c r="H111" i="1"/>
  <c r="Q110" i="1"/>
  <c r="Q109" i="1"/>
  <c r="Q108" i="1"/>
  <c r="H108" i="1"/>
  <c r="Q107" i="1"/>
  <c r="Q106" i="1"/>
  <c r="Q105" i="1"/>
  <c r="H105" i="1"/>
  <c r="Q104" i="1"/>
  <c r="H104" i="1"/>
  <c r="H103" i="1"/>
  <c r="H101" i="1"/>
  <c r="H100" i="1"/>
  <c r="Q99" i="1"/>
  <c r="H99" i="1"/>
  <c r="Q98" i="1"/>
  <c r="H98" i="1"/>
  <c r="Q97" i="1"/>
  <c r="H97" i="1"/>
  <c r="V67" i="1" l="1"/>
  <c r="V66" i="1"/>
  <c r="V65" i="1"/>
  <c r="V64" i="1"/>
  <c r="V63" i="1"/>
  <c r="G60" i="1"/>
  <c r="W60" i="1" s="1"/>
  <c r="F60" i="1"/>
  <c r="W59" i="1"/>
  <c r="H59" i="1"/>
  <c r="W58" i="1"/>
  <c r="H58" i="1"/>
  <c r="W57" i="1"/>
  <c r="H57" i="1"/>
  <c r="W56" i="1"/>
  <c r="H56" i="1"/>
  <c r="W55" i="1"/>
  <c r="H55" i="1"/>
  <c r="W54" i="1"/>
  <c r="H54" i="1"/>
  <c r="W53" i="1"/>
  <c r="H53" i="1"/>
  <c r="W52" i="1"/>
  <c r="H52" i="1"/>
  <c r="W51" i="1"/>
  <c r="H51" i="1"/>
  <c r="W50" i="1"/>
  <c r="H50" i="1"/>
  <c r="W49" i="1"/>
  <c r="H49" i="1"/>
  <c r="W48" i="1"/>
  <c r="H48" i="1"/>
  <c r="W47" i="1"/>
  <c r="H47" i="1"/>
  <c r="W46" i="1"/>
  <c r="H46" i="1"/>
  <c r="W45" i="1"/>
  <c r="H45" i="1"/>
  <c r="W44" i="1"/>
  <c r="H44" i="1"/>
  <c r="W43" i="1"/>
  <c r="H43" i="1"/>
  <c r="W42" i="1"/>
  <c r="H42" i="1"/>
  <c r="W41" i="1"/>
  <c r="H41" i="1"/>
  <c r="W40" i="1"/>
  <c r="H40" i="1"/>
  <c r="W39" i="1"/>
  <c r="H39" i="1"/>
  <c r="W38" i="1"/>
  <c r="H38" i="1"/>
  <c r="W37" i="1"/>
  <c r="H37" i="1"/>
  <c r="W36" i="1"/>
  <c r="H36" i="1"/>
  <c r="W35" i="1"/>
  <c r="H35" i="1"/>
  <c r="W34" i="1"/>
  <c r="H34" i="1"/>
  <c r="W33" i="1"/>
  <c r="H33" i="1"/>
  <c r="W32" i="1"/>
  <c r="H32" i="1"/>
  <c r="W31" i="1"/>
  <c r="H31" i="1"/>
  <c r="W30" i="1"/>
  <c r="H30" i="1"/>
  <c r="W29" i="1"/>
  <c r="H29" i="1"/>
  <c r="W28" i="1"/>
  <c r="H28" i="1"/>
  <c r="W27" i="1"/>
  <c r="H27" i="1"/>
  <c r="W26" i="1"/>
  <c r="H26" i="1"/>
  <c r="W25" i="1"/>
  <c r="H25" i="1"/>
  <c r="W24" i="1"/>
  <c r="H24" i="1"/>
  <c r="W23" i="1"/>
  <c r="H23" i="1"/>
  <c r="H60" i="1" l="1"/>
  <c r="N9" i="2" l="1"/>
  <c r="N8" i="2"/>
  <c r="J9" i="2"/>
  <c r="J10" i="2"/>
  <c r="J8" i="2"/>
  <c r="H8" i="2"/>
  <c r="F9" i="2"/>
  <c r="F10" i="2"/>
  <c r="F11" i="2"/>
  <c r="F12" i="2"/>
  <c r="F8" i="2"/>
  <c r="B9" i="2"/>
  <c r="B10" i="2"/>
  <c r="B8" i="2"/>
  <c r="G20" i="1" l="1"/>
  <c r="H19" i="1"/>
  <c r="H18" i="1"/>
  <c r="H17" i="1"/>
  <c r="H16" i="1"/>
  <c r="H15" i="1"/>
  <c r="H14" i="1"/>
  <c r="H13" i="1"/>
  <c r="H12" i="1"/>
  <c r="H11" i="1"/>
  <c r="H10" i="1"/>
  <c r="H9" i="1"/>
  <c r="H8" i="1"/>
  <c r="H7" i="1"/>
  <c r="H6" i="1"/>
  <c r="H5" i="1"/>
  <c r="H4" i="1"/>
  <c r="H20" i="1" l="1"/>
</calcChain>
</file>

<file path=xl/comments1.xml><?xml version="1.0" encoding="utf-8"?>
<comments xmlns="http://schemas.openxmlformats.org/spreadsheetml/2006/main">
  <authors>
    <author>Asignación Punt. CAP</author>
  </authors>
  <commentList>
    <comment ref="U39" authorId="0">
      <text>
        <r>
          <rPr>
            <sz val="9"/>
            <color indexed="81"/>
            <rFont val="Tahoma"/>
            <family val="2"/>
          </rPr>
          <t xml:space="preserve">DE 22 GRUPOS EN BANCO, SE TIENE 15 CON ACTA DE INICIO
</t>
        </r>
      </text>
    </comment>
  </commentList>
</comments>
</file>

<file path=xl/sharedStrings.xml><?xml version="1.0" encoding="utf-8"?>
<sst xmlns="http://schemas.openxmlformats.org/spreadsheetml/2006/main" count="847" uniqueCount="546">
  <si>
    <t>PROYECTO</t>
  </si>
  <si>
    <t>SIGLA</t>
  </si>
  <si>
    <t>ACTIVIDADES</t>
  </si>
  <si>
    <t>RUBRO</t>
  </si>
  <si>
    <t>RESPONSABLE</t>
  </si>
  <si>
    <t>RECURSO ASIGNADO</t>
  </si>
  <si>
    <t>RECURSO EJECUTADO</t>
  </si>
  <si>
    <t>SALDO</t>
  </si>
  <si>
    <t>LINEA BASE</t>
  </si>
  <si>
    <t>META DE PRODUCTO</t>
  </si>
  <si>
    <t>TOTAL TRIMESTRE</t>
  </si>
  <si>
    <t>EFICIENCIA</t>
  </si>
  <si>
    <t>EFICACIA</t>
  </si>
  <si>
    <t>EFECTIVIDAD</t>
  </si>
  <si>
    <t>SOPORTES DE ACCIONES REALIZADAS</t>
  </si>
  <si>
    <t>ENERO</t>
  </si>
  <si>
    <t>FEBRERO</t>
  </si>
  <si>
    <t>MARZO</t>
  </si>
  <si>
    <t>En millones de pesos</t>
  </si>
  <si>
    <t>#</t>
  </si>
  <si>
    <t>%</t>
  </si>
  <si>
    <t>EN PORCENTAJE</t>
  </si>
  <si>
    <t>SF-PY1. Identidad con la Teleología Institucional.</t>
  </si>
  <si>
    <t>SF-PY1.1</t>
  </si>
  <si>
    <t>Actividades de Inducción y Reinducción con docentes, estudiantes y Administrativos para promover el conocimiento de la Teleología.</t>
  </si>
  <si>
    <t>V.ACADEMICA</t>
  </si>
  <si>
    <t xml:space="preserve">• Plan de Acción de las estrategias que se van a desarrollar para el año 2016.
• Inducción sobre Teleología Institucional “Taller Soy Surcolombiano”: Inducción sobre teleología institucional con estudiantes de primer semestre: administración diurna y nocturna, contaduría diurna y nocturna, derecho, ciencias políticas. (programas que no habían recibido jornada de inducción). Desde el Martes 02 de Febrero hasta el 11 de Febrero 2016.
• Apoyo económico para gastos de manutención para desplazamiento a sedes operativas. (05/02/2016).
• Trasporte para desplazamiento a sedes con el fin de realizar taller soy colombiano de inducción a estudiantes nuevos. (08/02/2016).
• Apoyo económico para actividades de inducción y re inducción con docentes, administrativos y docentes de la USCO - Asistir a grados programados en las sedes. (17/02/2016).
• Realización de la jornada de bienvenida a Docentes de Planta USCO. 18 de Febrero - 2:00 a 6:00 p.m.
• Jornada de Inducción con Docentes de Planta y Ocasionales tiempo completo sobre Teleología Institucional. 25 de febrero -2:00 a 6:00 p.m.
• Nota periodística PATI en la radio itinerante.
• Diseño del manual para consejeros.
• Inducción a Consejeros de la Universidad Surcolombiana.
</t>
  </si>
  <si>
    <t>SF-PY1.2</t>
  </si>
  <si>
    <t>Actividades para promover la Apropiación de la teleología Institucional. (Misión, La Visión, el Proyecto Educativo Institucional PEU).</t>
  </si>
  <si>
    <t xml:space="preserve">• Se contrató los Servicios profesionales del coordinador de proyecto identidad con Teleología institucional dirigido a comunidad USCO (Bernardo Monje Sánchez) (18/01/2016)                   • Excdentes fea. gastos de manutención y transporte jornadas de inducción a estudiantes (xenny yolima mendez)
• Excdentes fea.- Adquisición de kit académico con logos de la USCO para promover sentido de pertenencia de la facultad por la universidad (Guillermo Andres Valencia).
 </t>
  </si>
  <si>
    <t>SF-PY1.3</t>
  </si>
  <si>
    <t>Promoción de la imagen corporativa institucional, portafolio de servicios-oferta académica.</t>
  </si>
  <si>
    <t>Elaboración de material para actividades de conocimiento y apropiación de teleología (28/03/2016) IMPRESOS</t>
  </si>
  <si>
    <t>SF-PY2. Creación de nueva Oferta Académica en las Sedes.</t>
  </si>
  <si>
    <t>SF-PY2.1</t>
  </si>
  <si>
    <t>Continuidad Proceso de Formulación Oferta Académica.</t>
  </si>
  <si>
    <t xml:space="preserve">
V.ACADEMICA
F.SALUD
F.EDUCACION
F.C.J.P.
</t>
  </si>
  <si>
    <t>• Excd. fac. Salud - Continuidad del proceso de Formulación de oferta académica (Jose Domingo Alarcon)</t>
  </si>
  <si>
    <t>SF-PY3. Desarrollo Profesoral Permanente en lo Pedagógico, Disciplinar y Profesional.</t>
  </si>
  <si>
    <t>SF-PY3.1</t>
  </si>
  <si>
    <t xml:space="preserve"> Escuela de Formación Pedagógica
(formación y acompañamiento en  Pedagogía, alcance y materialización del PEU y  labor de consejerías).</t>
  </si>
  <si>
    <t xml:space="preserve">• Actividad Académica Remunerada "Equidad de Género" proyecto escuela de formación pedagógico - Florencee Marie Therese (13/01/2016).
• PASAJES- Desarrollar Actividades Académicas remuneradas para profesores de la USCO -  Isabel Cristina Gutierrez de Dussan  (20/01/2016).
• AVANCE REFRIGERIOS - Apoyo económico con el fin de llevar acabo actividad académica con profesores de la USCO - Isabel Cristina Gutiérrez de Dussan (27/01/2019).
• Pasajes aéreos, alimentación y hospedaje para doctor Daniel Libreros quien orientara taller educación pública (18/02/2016).
• Actividad académica remunerada seminario taller "Educación pública universitaria" dirigido a docentes USCO - Daniel Alberto Libreros (18/02/2016). 
• Prestar Servicios Profesionales como coordinadora de proyecto para formación pedagógica - Alejandra Paola Pérez (01/03/2016).
• Apoyo Logístico para atender profesores de la Formación Pedagógica de la USCO (LUIS JAVIER CABRERA PADRON) - (CARLOS EDUARDO MALDONADO).
• Programación y organización de los contenidos temáticos para el semestre 2016-1 y 2016-2 de la Escuela de Formación Pedagógica con relación a las categorías conceptuales de la Misión y Visión de la Universidad
• Divulgación y procesos de inscripción a la Escuela de Formación Pedagógica
• Solicitudes académico-administrativas para desarrollar la Conferencia central del periodo intersemestral de los y las docentes de la Universidad Surcolombiana
• Divulgación de la capacitación intersemestral “Educación y Equidad de Género”
• Realización del Evento de Capacitación intersemestral “Educación y Equidad de Género”
• Establecimiento del cronograma de actividades de la EFP, según los temas acordados previamente con posibles fechas y nombres de invitados.
• Elaboración y envío de cartas de invitación a los profesores orientadores de los temas propuestos para el semestre 2016-1 y 2016-2.
• Consolidación de total de inscritos EFP.
• Encuentro de experiencias docentes.
• Solicitudes académico-administrativas para desarrollar la el Seminario-Taller: Educación pública en el contexto latinoamericano dirigida por el Dr. Daniel Libreros Caicedo.
• Realización del Seminario-Taller: Educación Pública en el contexto Latinoamericano.
</t>
  </si>
  <si>
    <t>SF-PY3.2</t>
  </si>
  <si>
    <t>Capacitación Individual Docente.</t>
  </si>
  <si>
    <t>V.ACADEMICA
FACECO
F.EDUCACION
F.INGENIERIA</t>
  </si>
  <si>
    <t xml:space="preserve">• INSCRIPCION PARA REALIZAR SEMINARIO DE ACTUALIZACION TRIBUTARIA - JOSE HILARIO ARAQUE. (03/02/2016).
• VIATICOS Y TRANSPORTE PARA ASISTIR A CONGRESO LATINOAMERICANO Y DEL CARIBE DE INGENIERIA. (10/02/2016).
• VIATICOS Y TRANSPORTE PARA ASISTIR A SEMNARIO LOGICAS ENFOQUES Y METODOLOGIAS DE PRODUCCION. (11/02/2016).
• VIATICOS Y PASAJES AEREOS PARA ASISTIR A SEMINARIOS INNOVACION Y DE INVESTIGACION. (15/02/2016).
• VIATICOS, INSCRIPCION Y PASAJES PARA ASISTIR A CURSO ESTABILIDAD DE TALUDES. (22/02/2016).
• INSCRIPCION Y PEAJES AEREOS PARA PARTICIPAR DEL SEMINARIO NACIONAL DE DIDACTICA. (25/02/2016).
• INSCRIPCION Y PEAJES AEREOS PARA PARTICIPAR DEL SEMINARIO NACIONAL DE DIDACTICA. (25/02/2016).
• VIATICOS PARA PARTICIPAR EN EL FESTIVAL FICCI 2016 A REALIZARSE EN CARTAGENA (01/03/2016).
•  VIATICOS E INSCRIPCION PARA PARTICIPAR EN II SEMINARIO NACIONAL DIDACTICA Y PEDAGOGIA DE LA CONTADURIA PUBLICA. (01/03/2016).
• INSCRIPCION PARA ASISTIR AL XIII FORO INTERNACIONAL SOBRE EVALUACION DE CALIDAD. (03/03/2016).
• VIATICOS Y TRANSPORTE TERRESTRE PARA ASISTIR A SEMINARIO VULNERABILIDAD SOCIAL Y DESARROLLAR ACTIVIDADES ACADEMICAS- (03/03/2016).
• VIATICOS Y PASAJES TERRESTRES PARA ASISTIR A SEMINARIO VULNERABILIDAD SOCIAL MANIZALEZ (07/03/2016).
• VIATICOS PARA ASISTIR A SEMIANRIOS DE ETNOLOGIA A REALIZARSE EN BRUSELAS (10/03/2016).
• VIATICOS Y PASJES AEREOS PARA ASISTIR A EVENTO GLOBAL. (14/03/2016)
• INSCRIPCION PARA REALIZAR CURSO DE INGLES NIVEL A1 EN EL CENTRO COLOMBO AMERICANO ENGLIS NOW (14/03/2016).
• VIATICOS PARA PARTICIPAR EN LA CAPACITACION DEL MARCO NORMATIVO PARA ENTIDADES PÚBLICAS. (15/03/2016).
• PASAJES AEREOS PARA ASISTIR AL XIII FORO INTERNACIONAL SOBRE EVALUACION DE CALIDAD GRANADA (27/03/2016).
• INSCRIPCION A CURSO VIRTUAL DE INGLES EN COMPETENCIA AUDITIVA EN INGLES (17/03/2016).
• INSCRIPCION PARA PARTICIPAR COMO OBSERVADOR EN LA 21 VERSION DEL CONCURO INTERAMERICANO DE DERECHOS HUMANOS (17/03/2016).
• PASAJES AEREOS PARA ASISTIR A SEMINARIO ESDTRATEGIA DE INVERSION GLOBAL (17/03/2016).
• VIATICOS PARA PARTICIPAR EN IX CONGRESO INTERNACIONAL DIDACTICA DE LAS CIENCIAS Y XIV TALLER INTERNACIONAL (17/03/2016).
• VIATICOS PARA PARTICIPAR EN I CONGRESO CENTROAMERICANO Y LATINOAMERICANO DE SEMILLEROS DE INVESTIGACION (30/03/2016).
• GASTOS DE MANUTENCION PARA DEICY MOLINA PARA ASITIR A CONGRESO EN LA HABANA (30/03/2016).
• GASTOS DE MANUTENCION PARA ESPERANZA DEL NIÑO JESUS PARA ASITIR A CONGRESO EN LA HABANA (30/03/2016).
</t>
  </si>
  <si>
    <t>SF-PY3.3</t>
  </si>
  <si>
    <t xml:space="preserve"> Interlingua para Docentes.</t>
  </si>
  <si>
    <t>Se esta  Gestionarndo la creación del Programa de Interlingua para Docentes de la Universidad Surcolombiana por parte dela Facultad de Educación.  Construccion de la propuesta para el examen de ingles que se le va a aplicar a los docentes en el periodo intersemestral.</t>
  </si>
  <si>
    <t>SF-PY3.4</t>
  </si>
  <si>
    <t>Oferta de Cursos Intersemestrales sobre áreas de conocimiento y culturas latinoaméricanas,  formación para la democracia.</t>
  </si>
  <si>
    <t>Se informo en las facultades y consejos ampliados  la existencia del Rubro en la que deberan presentar una propuesta de cursos Afines al objetivo de la actividad.</t>
  </si>
  <si>
    <t>SF-PY3.5</t>
  </si>
  <si>
    <t>Estudio de Factibilidad Proyecto Inmersión Total en Casa.</t>
  </si>
  <si>
    <t>Socializacion de la propuesta  Estudio de Factibilidad Proyecto Inmersión Total en Casa generado en los Planes Quinquenales con las Facultades.</t>
  </si>
  <si>
    <t>SF-PY4.  Autoevalución y Acreditación de Programas Académicos de Pregrado y Postgrado.</t>
  </si>
  <si>
    <t>SF-PY4.1</t>
  </si>
  <si>
    <t>Apoyo a los procesos de autoevaluación en cada programa; Talleres de Analisis de información de producción de juicios de valor; Talleres de socialización de resultados; conocimientos de referencias; asesorias de pares colaborativos; reproducción de material.</t>
  </si>
  <si>
    <t>V.ACADEMICA
F.C.J.P.
F.EDUCACION
FACECO</t>
  </si>
  <si>
    <t xml:space="preserve">• Asistencia al Taller "Evaluación, Reforma Plan Curricular y de Estudios" Facultad de Economía y Administración 
• Asistencia a la "Socialización de avances de las necesidades de cada programa” con base al taller "Evaluación, Reforma Plan Curricular y de Estudios",  Facultad de Economía y Administración 
• Participación en la Socialización final del Taller: “Evaluación, Reforma Plan Curricular y de Estudios” de la Facultad de Economía y Administración. (Evidencias Fotográfica). 
• Asesoría a Comité de Autoevaluación, Programa de Economía sobre diseño plan de trabajo: Talleres de autoevaluación, socialización pautas para construcción del informe de autoevaluación, entre otros. 31 de marzo de 2016
• Participación a la reunión equipo de apoyo de la unidad para definir la organización de la información numérica y documental a través de archivos digitales.
• Asistencia a la “exposición del informe preliminar” de Acreditación Institucional, Facultad de Educación
• Participación en el Taller "Evaluación, Reforma Plan Curricular y de Estudios", Facultad de Educación.
• Participación en la "Socialización de avances de las necesidades de cada programa” con base al taller "Evaluación, Reforma Plan Curricular y de Estudios", Facultad de Educación.
• Participación a la reunión de la Unidad de Aseguramiento de la Calidad.
• Asistencia al Taller "Evaluación, Reforma Plan Curricular y de Estudios", Facultad de Ingeniería.
• Participación en el análisis, identificación y organización de la información numérica necesaria para el proceso en archivo Excel.
• Definición de Estudio de algunos indicadores numéricos para proceder a la recolección de la información.
• Proyección cartas de solicitud de información para: Facultad de Educación y para los programas de licenciatura en Pedagogía infantil, Ciencias Naturales, Matemáticas, Educación física. Proyección cartas de solicitud de información para: Biblioteca, Bienestar Universitario, CTIC, Orni, Oficina de Personal, Área financiera, Oficina de Egresados, Planeación, Registro y control académico, Vicerrectoría administrativa, Vicerrectoría académica y Vicerrectoría de Investigaciones.
• Suministrando los siguientes insumos: Documentos Maestros: Planes de Estudio, Guía del taller para cada programa adscrito a la facultad. (Evidencias Fotográficas).
• Participación a la reunión del equipo de apoyo de la unidad para definir la organización de la información numérica y documental a través de archivos digitales.
• Participación en la Socialización final del Taller: “Evaluación, Reforma Plan Curricular y de Estudios” de la Facultad de Educación. Tome Evidencias Fotográfica. 
• Participación en el análisis y relación de Aspectos: sobre  los indicadores documentales de los Factores 4, 5, 6, 7, 8, 9 y 10 de la Matriz Tipológica para la identificación de fuentes y tipos de información.
• Participación en talleres de reforma curricular. 
• Organización, Orientación y/o acompañamiento en talleres de autoevaluación.
• Reuniones con el equipo de trabajo para preparación de insumos para los programas que adelantan talleres de autoevaluación.
• Reuniones con el Director de Curriculo con el fin de recibir orientaciones y directrices para las asesorias a los programas. 
• Organización de material de apoyo para la orientación de los talleres de autoevaluación.
• Asesorías a Comités de autoevaluación, Consejos de Programa o docentes integrantes  de los mismos que apoyan los procesos de autoevaluación de los programas.
• Participación en actividades propias de la Acreditación Institucional.
• Elaboración y envío del cuadro: Nivel de Formación de los docentes del programa de Licenciatura en Ciencias Naturales; el cuadro contiene información sobre Dedicación, Total, Nivel de formación (Doctores, Magísteres, Especialistas, Profesionales), en una serie histórica del 2011A- a 2016ª
• Recolección, compilación y construcción de la información estadística: Información docente 2016A (Nombre, Titulo (Pregrado, Especialización, Maestría, Doctorado) y Universidad en la cual adelantó el máximo grado académico alcanzado), del programa de Física.
• Recolección, compilación y construcción de la información estadística sobre los Recursos Físicos, con los que cuenta el  programa de Licenciatura en Matemáticas. Recolección, compilación y construcción de la información estadística sobre Estudiantes de la Licenciatura en Matemáticas que participaron en los programas deportivos que brinda la Universidad.
• Recolección, compilación y construcción de la información estadística sobre series históricas (2011-2015), sobre Consultas en el área de Psicología, Consultas en el área de Odontológicas a las cuales accedieron los estudiantes del programa de la Licenciatura en Matemáticas.
• Asesoría Plan de Trabajo del proceso de autoevaluación 2016: talleres de autoevaluación II proceso y otros aspectos relacionados. Consejo de Programa Física. 8 de marzo de 2016.
• Estudio taller y elaboración diapositivas para el Tercer Taller de Autoevaluación del programa de Licenciatura en Ciencias Naturales: Física, Química y Biología. Análisis de la Resolución 2041 de 2016. 8 de Marzo de 2016.
• Orientación del Tercer Taller de Autoevaluación del programa de Licenciatura en Ciencias Naturales: Física, Química y Biología. Análisis de la Resolución 2041 de 2016 del MEN (Denominación y componentes curriculares). 10 de Marzo de 2016.
• Apoyo a la Dirección General de Currículo en procesos de recolección de información documental - Oscar Octavio Trujillo (15/01/2016).
• Apoyo a la Dirección General de Currículo en procesos de recolección de información documental - Juan David Garzon muñoz (15/01/2016).
• Apoyo a la Dirección General de Currículo en procesos de recolección de información documental - Rocio Del Pilar Ramirez (15/01/2016).
• Prestar Servicios de Apoyo a Actividades Académicas y Adtivas. de Formación en la Vicerrectoría Académica - Yenny Alejandra chacón (18/01/2016).
• Asesoría académica para la restructuración del plan de estudios de licenciatura en lengua castellana - Miryam Ruth Posada  (25/01/2016).
• Apoyo Académico para pares académicos que prestaran asesoría académica en licenciatura de lengua castellana - Miryam Ruth Posada (26/01/2016).
• Apoyo a la dirección de currículo y unidad de aseguramiento de calidad en procesos de autoevaluación. Oscar Javier Cortes (25/02/2016).
• Apoyo a la dirección de currículo y unidad de aseguramiento de calidad en procesos de autoevaluación. Oscar Javier Cortes (25/02/2016).
• Apoyo a la dirección de currículo y unidad de aseguramiento de calidad en procesos de autoevaluación. Oscar Javier Cortes (25/02/2016).                                   • Excd. fcjyp asesoría, acompañamiento y apoyo a proceso de autoevaluación con fines de acreditación.
• Excd. fac. Educación - autoevaluación y acreditación programas académicos - apoyo a procesos de autoevaluación.
• Excd. fac. educación - autoevaluación y acreditación programas académicos - apoyo a procesos de autoevaluación.
• Excd. fac. Educación - autoevaluación y acreditación programas académicos.
• Excd. fac. Educación - autoevaluación y acreditación programas académicos - Luz Mary Marin Torres.
• Excd. fac. Educación - autoevaluación y acreditación programas académicos  - Samuel Enrrique de Arco Ávila.
• Excd. fac. Economía - viáticos y pasajes terrestres para adelantar gestión de redacción final de documento de creación de programa hotelería y turismo.
• Excd. fac. Economía - viáticos y pasajes aéreos para continuar proceso de establecer condiciones específicas de calidad.
• Excd. fac. Economía apoyo para la recolección de información que sirva para adelantar procesos de evaluación y acreditación.
• Excd. fac. educación - apoyo a procesos de autoevaluación y acreditación de programas de pregrado y postgrado (maría Lourdes Vargas).
• Excd. fea - viáticos y tiquete aéreo para asistir a reunión.
</t>
  </si>
  <si>
    <t>SF-PY5.  Acreditación de Alta Calidad de la Universidad.</t>
  </si>
  <si>
    <t>SF-PY5.1</t>
  </si>
  <si>
    <t>Funcionamiento de la Unidad de Apoyo a los Procesos de Autoevaluación  y Acreditación Institucional  y de Programas -UNAPAAC.</t>
  </si>
  <si>
    <t xml:space="preserve">• Vinculación de personal de proyecto unidad de apoyo a procesos de autoevaluación y acreditación institucional - Mayra Sofía Fajardo Orozco (07/01/2016).
• Contratación para prestar servicios de apoyo en la recolección y sistematización de acreditación institucional - Leidy Rocio murillo (19/01/2016).
• Recolección de información sobre convenios académicos de tipo nacional e internacional y movilidad en la oficina de Relaciones Nacionales e Internacionales de los últimos 5 años. 1 - 10 de Febrero
• Consolidación de información SGA. 11 de Febrero
• Recolección de información estadística institucional en las áreas de Investigación y Proyección Social de los últimos 5 años (Grupos por categoría, reconocimiento, semilleros y proyectos de investigación, centros de investigación, producción intelectual, libros, capítulos de libros, artículos, ponencias y proyectos solidarios por facultad). 12 – 19 de Febrero
• Recolección de documentos oficiales (Resoluciones) referentes a Estudios Socioeconómicos, Matrícula de Honor y estímulos deportivos y culturales por sede en los últimos 5 años. 22 - 26 de Febrero
• Consolidación estadística de Laboratorios por facultades. 29 de Febrero
• Recolección de información sobre tipos de prácticas académicas e instituciones donde se desarrollan por programa. 1 - 3 de Marzo
• Recolección de información estadística institucional en las áreas de Investigación y Proyección Social de los últimos 5 años (Estudiantes vinculados a procesos de investigación formal por facultad, presupuesto de inversión en laboratorios, apoyos financieros a la investigación, ejecución presupuestal en proyección social, No. Participantes en proyectos de proyección social solidarios y en proyectos de oferta y demanda de servicios). 4 - 11 de Marzo
• Recolección de información estadística y presupuestal institucional de los últimos 5 años (Presupuesto de ingresos y gastos, indicadores financieros y su comportamiento). 11 - 17 de Marzo
• Recolección de información de Docentes de Planta T.C y T.C.E por categoría en los últimos 5 años. 15 - 19  de Marzo
• Consolidación estadística de Matriculados, Graduados por sede en los últimos 5 años. 17 – 30 de Marzo
• Consolidación estadística sobre prevención del riesgo Psicosocial, médico y ambiental en los últimos 5 años. 18 de Marzo
• Consolidación de información estadística sobre evolución cobertura servicios de bienestar universitario en los últimos 5 años. 30 – 31 de Marzo
</t>
  </si>
  <si>
    <t>SF-PY5.2</t>
  </si>
  <si>
    <t xml:space="preserve">• Asistencia y participación en los miércoles de Acreditación.
• Apoyo a las mesas de trabajo para el proceso de consolidación del plan de acción por factores para la Acreditación institucional.
• Se vinculó  profesional en el planeamiento económico y gestión administrativa vice académica USCO - Andres Fabian Venegas (20/01/2016)
</t>
  </si>
  <si>
    <t>SF-PY5.3</t>
  </si>
  <si>
    <t>Creación de material educativo en formato digital.</t>
  </si>
  <si>
    <t>FACECO</t>
  </si>
  <si>
    <t>Recurso dirigido a la Facultad de Economia</t>
  </si>
  <si>
    <t>SF-PY6. Relevo Generacional con Excelencia Académica.</t>
  </si>
  <si>
    <t>SF-PY6.1</t>
  </si>
  <si>
    <t>No se le asigno Recurso</t>
  </si>
  <si>
    <t>SF-PY7. Fortalecimiento de los Vínculos Universidad - Egresados.</t>
  </si>
  <si>
    <t>SF-PY7.1</t>
  </si>
  <si>
    <t>El sistema de información para el seguimiento de graduados y el portal laboral.</t>
  </si>
  <si>
    <t xml:space="preserve">• Informe de Estudio de Empleadores del Programa de Comunicación Social y Periodismo.
• Difusión de Oferta académica y laboral. A la fecha sean realizado 15 publicaciones.
• Encuesta a egresados del Programa de Tecnología en Desarrollo de Software.
• Informe y solicitud de corrección de fallas del sistema de información,  en la elaboración de reportes del Programa de Tecnología en Desarrollo de Software.
• Perfil Audiovisual Egresado destacado.
• Revisión y aprobación del formulario  final para el registro de egresados al momento del grado, formato MI-FOR-FO-37. Actualmente se encuentra  en la fase final de implementación para su funcionamiento.
• Revisión y solicitud de correcciones  sobre la información que ofrece el aplicativo web  con relación a  Oferta Académica, Oferta Laboral,  y Perfiles.
• Acuerdo de colaboración al proyecto piloto de la bolsa de empleo institucional, liderado por  el Centro de  Interacción Empresarial - CIE.
</t>
  </si>
  <si>
    <t>SF-PY7.2</t>
  </si>
  <si>
    <t>Programa de Seguimiento a Graduados.</t>
  </si>
  <si>
    <t>V.ACADEMICA
F. EDUCACIÓN</t>
  </si>
  <si>
    <t xml:space="preserve">• Apoyar al Programa Gestión de Seguimiento a Egresados en la administración de contenidos web y en la actualización de información del sistema de egresados de la Universidad Surcolombiana: Especialización en Gerencia de Mercadeo Estratégico, Convocatoria laboral – Ingenieros, Especialización en Derecho Administrativo, Especialización en Derechos Humanos y Derecho Internacional Humanitario, Programa Binacional de Becas Colombia-Ecuador, Programa de BECAS de Reciprocidad Perú – Colombia, Congreso Colombiano en Derecho Procesal Civil.
• Revisar  el estudio de empleadores realizado por el Programa de Comunicación Social y Periodismo con el  fin de  tener una  base  de  datos de los  empleadores  más  representativos del  departamento: Recopilación de informes y tesis de grado, Revisión de los documentos suministrados, Revisión del archivo de acreditación del Programa de Comunicación Social y Periodismo.
• Buscar, organizar, y publicar información relevante sobre y para egresados de la institución como oferta postgradual, vacantes laborales, eventos y otros: Becas parciales de estudios en CUOA Business School en Europa – www.cuoa.it, Especialización en Gerencia de Mercadeo Estratégico, Convocatoria Docente Universidad de Sucre, Simposio "Emprender para Alcanzar el Éxito Laboral", Beca Fulbright para Líderes Afrodescendientes, Programa Binacional de Becas Colombia-Ecuador, BECAS de Reciprocidad Perú – Colombia.
• Crear contenido de interés a través de publicaciones digitales, y artículos Periodísticos, sobre y para egresados donde se requiera: Perfil del Egresado, Fase de preproducción (selección del Perfil, Entrevista y toma de apoyos).
• Realizar la gestión pertinente para la Implementación en línea en el sitio web  www.usco.edu.co  del Formato MI-FOR-FO-37.
• Acuerdo de Colaboración con el Centro de Emprendimiento CIE: Reunión para conocer la plataforma de la bolsa de Empleo, Reunión para acordar compromisos con el proyecto.
• Se realizó la  Contratación para prestar servicios profesionales de comunicación social - Oficina de Egresados USCO.- Nazli Melissa Mosquera (18/01/2016).
• Compra de licencia de adobe para diseño de edición y elaboración de carnés para egresados (26/01/2016).
• Servicios integrados en ingeniería y tecnología LTDA. (27/01/2016).
• Se Vincularon dos monitores administrativos para la oficina de Egresados - ANGIE MELISSA GIL - NELCY YULIETH PINTO. 
</t>
  </si>
  <si>
    <t>Procesos de Autoevaluación y Acreditación Institucional; Capacitaciones  y encuentros para apoyo con Universidades del país .</t>
  </si>
  <si>
    <t>SP-PY1.  Internacionalización Académica Curricular y Administrativa.</t>
  </si>
  <si>
    <t>SP-PY1.1</t>
  </si>
  <si>
    <t>Apoyo a la movilidad académica de docentes, estudiantes y personal administrativo.</t>
  </si>
  <si>
    <t>FACECO
F. SALUD
F. EDUCACIÓN
FCJP</t>
  </si>
  <si>
    <t>SP-PY1.2</t>
  </si>
  <si>
    <t>Apoyo a la internacionalización de la investigación y la proyección social.</t>
  </si>
  <si>
    <t>F. SALUD</t>
  </si>
  <si>
    <t>SP-PY1.3</t>
  </si>
  <si>
    <t>Apoyo a los procesos y fortalecimiento de alianzas académico-administrativas entre la Universidad y organismos Públicos.</t>
  </si>
  <si>
    <t>SP-PY2.  Regionalización de la USCO</t>
  </si>
  <si>
    <t>SP-PY2.1</t>
  </si>
  <si>
    <t>Apoyo y gestión en acciones, proyectos y eventos para regionalización.</t>
  </si>
  <si>
    <t>VIPS</t>
  </si>
  <si>
    <t>SP-PY3. Reformulación y fortalecimiento de las modalidades y formas de Proyección Social.</t>
  </si>
  <si>
    <t>SP-PY3.1</t>
  </si>
  <si>
    <t>Macroproyectos de Proyección social cofinanciados por la Universidad Surcolombiana.</t>
  </si>
  <si>
    <t>SP-PY3.2</t>
  </si>
  <si>
    <t>Proyectos solidarios de menor cuantía cofinanciados  por la Universidad Surcolombiana.</t>
  </si>
  <si>
    <t>SP-PY3.3</t>
  </si>
  <si>
    <t>Apoyo logístico a proyectos  de Responsabilidad Social Universitaria.</t>
  </si>
  <si>
    <t>F. EDUCACIÓN
F.INGENIERIA</t>
  </si>
  <si>
    <t>SP-PY3.4</t>
  </si>
  <si>
    <t>Apoyos a la realización y participación en  eventos de proyección social.</t>
  </si>
  <si>
    <t>F. EDUCACIÓN</t>
  </si>
  <si>
    <t>SP-PY3.5</t>
  </si>
  <si>
    <t>Apoyos financieros a la suscripción de convenios interinstitucionales.</t>
  </si>
  <si>
    <t>SP-PY3.6</t>
  </si>
  <si>
    <t>Apoyo a la gestión academico-administrativa de la Proyección Social.</t>
  </si>
  <si>
    <t>F. SALUD
FACECO
F. EDUCACIÓN
FCJP
F.INGENIERIA
F.C.S.H</t>
  </si>
  <si>
    <t>SP-PY3.7</t>
  </si>
  <si>
    <t>Apoyos cursos de formación continuada a egresados de las sedes Neiva, Garzón, Pitalito y la Plata.</t>
  </si>
  <si>
    <t>SP-PY3.8</t>
  </si>
  <si>
    <t>Apoyo anual para el fortalecimiento y consolidación del Programa de Gestión Tecnológica.</t>
  </si>
  <si>
    <t>SP-PY4.  Estructuración y desarrollo Unidades de Atención Especializada y de Emprendimiento e Innovación Institucional.</t>
  </si>
  <si>
    <t>SP-PY4.1</t>
  </si>
  <si>
    <t>Apoyo al Funcionamiento de la Unidad de Servicio de  Atención Psicológica                  (USAP).</t>
  </si>
  <si>
    <t>SP-PY4.2</t>
  </si>
  <si>
    <t>Implementación y operacionalización de la Unidad de Emprendimiento e Innovación.</t>
  </si>
  <si>
    <t>SP-PY4.3</t>
  </si>
  <si>
    <t>Modernización de la Innovación y/o emprendimiento en el Plan de Estudios.</t>
  </si>
  <si>
    <t>SP-PY4.4</t>
  </si>
  <si>
    <t>Dotación, compra de material P.O.P, Didactico y Bibliografico de la Unidad de Emprendimiento.</t>
  </si>
  <si>
    <t>SP-PY4.5</t>
  </si>
  <si>
    <t>Apoyo en la gestión de proyectos de emprendimiento e innovación.</t>
  </si>
  <si>
    <t>SP-PY4.6</t>
  </si>
  <si>
    <t xml:space="preserve">Selección y formalización del equipo de trabajo.  </t>
  </si>
  <si>
    <t>SP-PY4.7</t>
  </si>
  <si>
    <t>Movilidad Visitas Institucionales, Nacionales e Internacionales.</t>
  </si>
  <si>
    <t>SP-PY5.  Consolidación de la Alianza Estratégica Estado-Universidad-Empresa-Ciudadanía.</t>
  </si>
  <si>
    <t>SP-PY5.1</t>
  </si>
  <si>
    <t>Proyectos Universidad-Empresa-Estado-Sociedad, financiados y cofinanciados por la Universidad Surcolombiana.</t>
  </si>
  <si>
    <t>SP-PY5.2</t>
  </si>
  <si>
    <t>Apoyo a la cofinanciación de proyectos de la Alianza Universidad-Empresa-Estado-Sociedad.</t>
  </si>
  <si>
    <t>SP-PY6. Estructuración y Desarrollo de la Agenda Social Regional.</t>
  </si>
  <si>
    <t>SP-PY6.1</t>
  </si>
  <si>
    <t>Un documento de acuerdo y compromiso de actores sociales con propuestas de políticas públicas del departamento del Huila.</t>
  </si>
  <si>
    <t>SP-PY6.2</t>
  </si>
  <si>
    <t>Creación y puesta en funcionamiento del Observatorio Regional de Políticas Públicas.</t>
  </si>
  <si>
    <t>SP-PY6.3</t>
  </si>
  <si>
    <t>Creación y puesta en funcionamiento del Instituto de Estudios Surcolombianos.</t>
  </si>
  <si>
    <t>SP-PY6.4</t>
  </si>
  <si>
    <t>Apoyo a la gestión de proyectos de agenda social.</t>
  </si>
  <si>
    <t>SP-PY7.  Articulación de la Educación Superior con la Educación formal, el trabajo y el desarrollo humano.</t>
  </si>
  <si>
    <t>SP-PY7.1</t>
  </si>
  <si>
    <t>Apoyo a los procesos de integración de la Educación Superior con la Educación Media, el trabajo y el desarrollo humano.</t>
  </si>
  <si>
    <t>SP-PY7.2</t>
  </si>
  <si>
    <t>Programas de formación para el trabajo y el desarrollo humano con procesos de interacción de la Educación Superior con la Educación Media.</t>
  </si>
  <si>
    <t>SP-PY8. Fortalecimiento del sistema de comunicación e información institucional.</t>
  </si>
  <si>
    <t>SP-PY8.1</t>
  </si>
  <si>
    <t>Elaboracion y puesta en marcha del  Plan estratégico de comunicaciones.</t>
  </si>
  <si>
    <t>SP-PY8.2</t>
  </si>
  <si>
    <t>Manual de identidad de imagen de la USCO.</t>
  </si>
  <si>
    <t>SP-PY8.3</t>
  </si>
  <si>
    <t>Renovación Hosting y  elaboración de revista para comunicaciones y divulgación de actividades resultado de proyección social.</t>
  </si>
  <si>
    <t>SP-PY8.4</t>
  </si>
  <si>
    <t>Fortalecimiento de medios audiovisuales institucionales.</t>
  </si>
  <si>
    <t>SP-PY8.5</t>
  </si>
  <si>
    <t>Elaboración de prospectos, revistas e instructivos-publicidad.</t>
  </si>
  <si>
    <t>F. SALUD
F. EDUCACIÓN
F.INGENIERIA</t>
  </si>
  <si>
    <t>TOTAL SUBSISTEMA DE PROYECCION SOCIAL</t>
  </si>
  <si>
    <t>SEMÁFORO</t>
  </si>
  <si>
    <t>ESTADO DE AVANCE</t>
  </si>
  <si>
    <t>INTERPRETACIÓN</t>
  </si>
  <si>
    <t>Menor a 9%</t>
  </si>
  <si>
    <t>Se ha avanzado muy poco o nada en este indicador</t>
  </si>
  <si>
    <t>Mayor o igual a 9% y menor a 20%</t>
  </si>
  <si>
    <t>Nivel aceptable del indicador</t>
  </si>
  <si>
    <t>Mayor o igual a 20% y menor que 25%</t>
  </si>
  <si>
    <t>Nivel del indicador que cumple las expectativas</t>
  </si>
  <si>
    <t>25% o más</t>
  </si>
  <si>
    <t>Nivel del indicador que satisface y supera las expectativas</t>
  </si>
  <si>
    <t>UNIVERSIDAD SURCOLOMBIANA</t>
  </si>
  <si>
    <t>PLAN DE DESARROLLO INSTITUCIONAL</t>
  </si>
  <si>
    <t>SUBSISTEMA DE FORMACIÓN</t>
  </si>
  <si>
    <t>SF-PY2.   Creación de nueva Oferta Académica en las Sedes.</t>
  </si>
  <si>
    <t>SF-PY6.      Relevo Generacional con Excelencia Académica.</t>
  </si>
  <si>
    <t>1.1</t>
  </si>
  <si>
    <t>2.1</t>
  </si>
  <si>
    <t>3.1</t>
  </si>
  <si>
    <t>4.1</t>
  </si>
  <si>
    <t>5.1</t>
  </si>
  <si>
    <t>6.1</t>
  </si>
  <si>
    <t>7.1</t>
  </si>
  <si>
    <t>1.2</t>
  </si>
  <si>
    <t>3.2</t>
  </si>
  <si>
    <t>4.2</t>
  </si>
  <si>
    <t>5.2</t>
  </si>
  <si>
    <t>6.2</t>
  </si>
  <si>
    <t>7.2</t>
  </si>
  <si>
    <t>1.3</t>
  </si>
  <si>
    <t>3.3</t>
  </si>
  <si>
    <t>5.3</t>
  </si>
  <si>
    <t>6.3</t>
  </si>
  <si>
    <t>3.4</t>
  </si>
  <si>
    <t>3.5</t>
  </si>
  <si>
    <t>SUBSISTEMA DE PROYECCION SOCIAL</t>
  </si>
  <si>
    <t>SP-PY3. Reformulación y fortalecimiento de las modalidades y formas de Proyección Social</t>
  </si>
  <si>
    <t>8.1</t>
  </si>
  <si>
    <t>8.2</t>
  </si>
  <si>
    <t>4.3</t>
  </si>
  <si>
    <t>8.3</t>
  </si>
  <si>
    <t>4.4</t>
  </si>
  <si>
    <t>6.4</t>
  </si>
  <si>
    <t>3.6</t>
  </si>
  <si>
    <t>3.7</t>
  </si>
  <si>
    <t>3.8</t>
  </si>
  <si>
    <t>4.5</t>
  </si>
  <si>
    <t>4.6</t>
  </si>
  <si>
    <t>4.7</t>
  </si>
  <si>
    <t>8.4</t>
  </si>
  <si>
    <t>8.5</t>
  </si>
  <si>
    <t>META DE RESULTADO  AÑO 2016</t>
  </si>
  <si>
    <t>1 Evento</t>
  </si>
  <si>
    <t>Adquisición  de equipos de laboratorio para investigación.</t>
  </si>
  <si>
    <t>NO EJECUTADO EN EL PRIMER TRIMESTRE</t>
  </si>
  <si>
    <t xml:space="preserve">NUMERO DE LABORATORIOS QUE INICIAN LA HABILITACION DE PROCESOS </t>
  </si>
  <si>
    <t>Adquisición y renovación de  licencias software especializados  para divulgaciòn de actividades producto de investigaciòn.</t>
  </si>
  <si>
    <t>1. Software shop de Colombia parael procesode publicacion de la revistas Fac. de Salud                                                                                                                               2. Elsevier , pago de suscripcion para el 2016 base de datos casa Holandesa y pago de ajuste al dolar</t>
  </si>
  <si>
    <t xml:space="preserve">70% DE VOLUMEN DE CONSULTAS BIBLIOGRAFICAS </t>
  </si>
  <si>
    <t>Apoyo a la formación de alto nivel (Maestrias, doctorados, posdoctorados).</t>
  </si>
  <si>
    <t xml:space="preserve">Se apoyo a los siguientes docentes:                                                                                                                                                                                        1-O.A-2 - ELIAS FCO AMORTEGUI - apoyo doctorado
2-APOYO - DOLLY ARIAS  TORRES - viajar Brasil postdoctorado U. Federeal de Rio de Janeiro
3-O.A-10 - CLAUDIA ANDREA RAMIREZ - Posdoctorado en enferemeria U. Antioquia
4-APOYO - ZULLY CUELLAR LOPEZ - matricula doctorado en Educaciíon- U. Autonoma Madrid
5-APOYO - MIRYAM C. FERNANDEZ - pasajes aereos doctorado sicología-U.Libre de Bruselas
6-O.A-11 -  JENNY L. AVENDAÑO - estudios del doctorado Ciencias Sociales Niñez y Juventud -U.Manizalez- Fundación CINDE
7-APOYO - CRISTIAN RAMIREZ - adelantar estudios del doctorado en Estudios Territoriales- U. Caldas
8-APOYO - LISSETH ROJAS BARRETO - para pasajes aereos paa estudios doctorado en Educacion -U.Madrid
9-O.A-14 - RAMIRO PERALTA MORALES - doctorado en Gestion -U. EAN
10-O.A-15 - RUBEN DARIO VALBUENA -doctorado en Agroindustria y desarrollo Agricola sostenible- USCO
11-O.A-16 - JOSE JARDANI GIRALDO - doctorado en desarrollo Sostenible - U. Manizales
12-O.A-17 - LUIS ALFREDO MUÑOZ - doctorado en desarrollo Sostenible -U. Manizales
13-O.A-18  - JAIME IZQUIERDO - Docotrado en Planificacion en manejo ambiental de cuecas hidrograficas- U. Tolima
14-O.A-19 - JOSE L. RUIZ MENDEZ. -Doctorado en Educacion y cultura ambiental- USCO
15-APOYO - FREDY MIER LOGATO - Doctorado en Linguistica-U. Antioquia
16-APOYO - FREDY MIER LOGATO - pasajes aereos, para compromisos en el marco del doctora en Lingusiticas -U. Medellín - 4 junio
17-O.A-25 -Martha Mosquera- Doctorado en Didactica de la matematica- U. VALPARAISO - CHILE 
18-APOYO - GERMAN FABIAN ESCOBAR FIESCO - pasaje aéreo, compromisos academicos Doctorado en Matematicas- Brasil
</t>
  </si>
  <si>
    <t>% DE DOCENTES QUE SE LE HA APOYADO Y QUE HAN FINALIZADO LA TESIS DE MAESTRIA O DOCTORADO</t>
  </si>
  <si>
    <t>Formulación y ejecución de dos talleres para reformular dos currículos.</t>
  </si>
  <si>
    <t>NO SE HA EJECUTADO</t>
  </si>
  <si>
    <t>Taller con experto en Gestión  y apropiación social del conocimiento.</t>
  </si>
  <si>
    <t xml:space="preserve">VIPS </t>
  </si>
  <si>
    <t xml:space="preserve">37 ARTICULOS CIENTIFICOS </t>
  </si>
  <si>
    <t>Acciones  de sensibilización sobre propuestas de investigación en el marco del programa ONDAS.</t>
  </si>
  <si>
    <t xml:space="preserve">1. A traves de talleres con lo docentes de las instituciones educactivas en los 37 municipios del depto del Huila </t>
  </si>
  <si>
    <t>Apoyo al desarrollo de los proyectos formulados por los grupos, en el marco del convenio ONDAS.</t>
  </si>
  <si>
    <t>1. Contratracion de VIPS-54 - DAIAN DANOVIS YUSTRES GARCIA, apoyo a la formación y acompañamiento a 36 grupos de investigación ONDAS ubicados en los municipios de Guadalupe, Altamira, Acevedo y Suaza; asi como los procesos de seguimieno y evaluación a los proyectos ONDAS 2016.</t>
  </si>
  <si>
    <t>Apoyo a la formulación, ejecución y divulgación de eventos académicos.</t>
  </si>
  <si>
    <r>
      <rPr>
        <b/>
        <sz val="9"/>
        <color indexed="8"/>
        <rFont val="Arial"/>
        <family val="2"/>
      </rPr>
      <t>1. JESUS HERNAN TOVAR -</t>
    </r>
    <r>
      <rPr>
        <sz val="9"/>
        <color indexed="8"/>
        <rFont val="Arial"/>
        <family val="2"/>
      </rPr>
      <t xml:space="preserve"> APOYO ECONÓMICO PARA PASAJE AÉREO DEL ESTUDIANTE DE X SEMESTRE DE MEDICINA, JOSE DANIEL CHARRY CUELLAR, QUIEN PARTICIPARÁ EN EL 9° INTERNACIONAL UPDATE ON NEURO-ANESTHESIA 2. NEURO-INTENSIVE CARE (EURONEURO 2016) PRESENTANDO SU TRABAJO DE INVESTIGACIÓN, EL CUAL SE REALIZARÁ DEL 14 AL 16 DE ABRIL DE 2016 EN BARCELONA ESPAÑA.
3</t>
    </r>
    <r>
      <rPr>
        <b/>
        <sz val="9"/>
        <color indexed="8"/>
        <rFont val="Arial"/>
        <family val="2"/>
      </rPr>
      <t>. JORMAN H. TEJADA-</t>
    </r>
    <r>
      <rPr>
        <sz val="9"/>
        <color indexed="8"/>
        <rFont val="Arial"/>
        <family val="2"/>
      </rPr>
      <t xml:space="preserve"> APOYO ECONÓMICO PARA PASAJE AÉREO DEL ESTUDIANTE DE POSGRADO DE ANESTESIOLOGÍA Y REANIMACIÓN, MIGUEL ANGEL PINZÓN, QUIEN PARTICIPARÁ EN EL 9° INTERNACIONAL UPDATE ON NEURO-ANESTHESIA &amp; NEURO-INTENSIVE CARE (EURONEURO 2016) PRESENTANDO SU TRABAJO DE INVESTIGACIÓN, EL CUAL SE REALIZARÁ DEL 14 AL 16 DE ABRIL DE 2016 EN BARCELONA ESPAÑA.
</t>
    </r>
    <r>
      <rPr>
        <b/>
        <sz val="9"/>
        <color indexed="8"/>
        <rFont val="Arial"/>
        <family val="2"/>
      </rPr>
      <t xml:space="preserve">4. MAURO MONTEALEGRE </t>
    </r>
    <r>
      <rPr>
        <sz val="9"/>
        <color indexed="8"/>
        <rFont val="Arial"/>
        <family val="2"/>
      </rPr>
      <t xml:space="preserve">- APOYO ECONÓMICO PARA MANUTENCIÓN Y PASAJES AÉREOS  PARA SALIDA A LA UNIVERSIDAD TECNOLÓGICA DE PEREIRA PARA REALIZAR ACTIVIDADES DE LA ESCUELA REGIONAL DE MATEMÁTICAS EL DÍA 23 DE FEBRERO DE 2016.
</t>
    </r>
    <r>
      <rPr>
        <b/>
        <sz val="9"/>
        <color indexed="8"/>
        <rFont val="Arial"/>
        <family val="2"/>
      </rPr>
      <t xml:space="preserve">5. MARTHA CAMILA SALDAÑA DUQUE - </t>
    </r>
    <r>
      <rPr>
        <sz val="9"/>
        <color indexed="8"/>
        <rFont val="Arial"/>
        <family val="2"/>
      </rPr>
      <t xml:space="preserve">APOYO ECONÓMICO PARA COMPRA DE PASAJES AÉREOS PARA LA ESTUDIANTE MARTHA CAMILA SALDAÑA DUQUE CODIGO 20121108286 PARA INTERCAMBIO ACADÉMICO  A LA UNIVERSIDAD NACIONAL DE LANUS-ARGENTINA EN EL SEMESTRE 2016-1; EN CUMPLIMIENTO A LA CONVOCATORIA DEL PROGRAMA M.A.C.A. EN EL MARCO DEL CONVENIO VIGENTE ASCUN-CIN 
</t>
    </r>
    <r>
      <rPr>
        <b/>
        <sz val="9"/>
        <color indexed="8"/>
        <rFont val="Arial"/>
        <family val="2"/>
      </rPr>
      <t>6. CRISTIAN MELGAR</t>
    </r>
    <r>
      <rPr>
        <sz val="9"/>
        <color indexed="8"/>
        <rFont val="Arial"/>
        <family val="2"/>
      </rPr>
      <t xml:space="preserve"> -APOYO ECONÓMICO COMPRA DE PASAJES AÉREOS PARA EL ESTUDIANTE JORGE MONTENEGRO MUÑOZ CODIGO 2010296529 PARA PARTICIPACIÓN COMO REPRESENTANTE DE LA UNIVERSIDAD SURCOLOMBIANA COMO PONENTE DE LA INVESTIGACIÓN "A SYSTEMATIC TETHOD FOR THE EMERGENCY ROOM ASSESSMENT OF HEAD CT IN PATIENTS WITH TRAUMATIC BRAIN INJURY" EN LA HAYA (PAÍSES PAJOS) DEL 02 AL 05 DE MARZO DE 2016; INVESTIGACIÓN DESARROLLADA POR ESTUDIANTES INVESTIGADORES DEL SEMILLERO SURCOLOMBIANO DE TRAUMA Y EMERGENCIAS ADSCRITO AL GRUPO DE INVESTIGACIÓN DESARROLLO SOCIAL, SALUD PÚBLICA Y DERECHOS HUMANOS,
</t>
    </r>
    <r>
      <rPr>
        <b/>
        <sz val="9"/>
        <color indexed="8"/>
        <rFont val="Arial"/>
        <family val="2"/>
      </rPr>
      <t xml:space="preserve">6. CARLOS FDO NARVAEZ </t>
    </r>
    <r>
      <rPr>
        <sz val="9"/>
        <color indexed="8"/>
        <rFont val="Arial"/>
        <family val="2"/>
      </rPr>
      <t xml:space="preserve">- APOYO ECONÓMICO PARA COMPRA DE PASAJES AEREOS PARA  DOS ASISTENTES DE INVESTIGACIÓN DEL LABORATORIO DE INFECCIÓN E INMUNIDAD DEL SEMILLERO DE INVESTIGACIÓN SINEDIR ADSCRITO AL GRUPO DE INVESTIGACIÓN PARASITOLOGIA Y MEDICINA TROPICAL, COMO REPRESENTANTES DE LA USCO COMO PONENTES EN LA MODALIDAD DE POSTER DE LOS SIGUIENTES TRABAJOS DE INVESTIGACIÓN "DYSFUNCTION OF PERIPHERAL BLOOD MONONUCLEAR CELLS IN CHILDREN INFECTED WITH DENGUE VIRUS" Y "DETECTION OF PLASMA TUMOR NECROSIS FACTOR-A: COMPARISON IN PEDIATRIC DENGUE" EN EL "FIFTH PA-AMERICAN DENGUE RESEARCH NETWORK MEETING" EN PANAMA DEL 20 AL 23 DE ABRIL DE 2016.     
</t>
    </r>
    <r>
      <rPr>
        <b/>
        <sz val="9"/>
        <color indexed="8"/>
        <rFont val="Arial"/>
        <family val="2"/>
      </rPr>
      <t>7. GLORIA COTRINO -</t>
    </r>
    <r>
      <rPr>
        <sz val="9"/>
        <color indexed="8"/>
        <rFont val="Arial"/>
        <family val="2"/>
      </rPr>
      <t xml:space="preserve"> APOYO ECONÓMICO PARA  LA COMPRA DE UN PASAJE AEREO INTERNACIONAL PARA 5 INVITADOS  INTERNACIONALES QUIENES PARTICIPARAN COMO CONFERENCISTAS DEL "PRIMER CONGRESO INTERNACIONAL SOBRE PROCESOS DE INTERNACIONALIZACION Y BUENAS PRACTICAS DE LAS IES EN EL MARCO DE LA ACREDITACION" QUE SE LLEVARA A CABO EL 26 Y 27 DE MARZO DE 2016 EN LA UNIVERSIDAD SURCOLOMBIANA.                     
</t>
    </r>
    <r>
      <rPr>
        <b/>
        <sz val="9"/>
        <color indexed="8"/>
        <rFont val="Arial"/>
        <family val="2"/>
      </rPr>
      <t xml:space="preserve">8. GERMAN LOPEZ DAZA </t>
    </r>
    <r>
      <rPr>
        <sz val="9"/>
        <color indexed="8"/>
        <rFont val="Arial"/>
        <family val="2"/>
      </rPr>
      <t xml:space="preserve">-APOYO ECONÓMICO PARA COMPRA DE PASAJES AEREOS PARA  DOS ASISTENTES DE INVESTIGACIÓN DEL LABORATORIO DE INFECCIÓN E INMUNIDAD DEL SEMILLERO DE INVESTIGACIÓN SINEDIR ADSCRITO AL GRUPO DE INVESTIGACIÓN PARASITOLOGIA Y MEDICINA TROPICAL, COMO REPRESENTANTES DE LA USCO COMO PONENTES EN LA MODALIDAD DE POSTER DE LOS SIGUIENTES TRABAJOS DE INVESTIGACIÓN "DYSFUNCTION OF PERIPHERAL BLOOD MONONUCLEAR CELLS IN CHILDREN INFECTED WITH DENGUE VIRUS" Y "DETECTION OF PLASMA TUMOR NECROSIS FACTOR-A: COMPARISON IN PEDIATRIC DENGUE" EN EL "FIFTH PA-AMERICAN DENGUE RESEARCH NETWORK MEETING" EN PANAMA DEL 20 AL 23 DE ABRIL DE 2016. 
</t>
    </r>
    <r>
      <rPr>
        <b/>
        <sz val="9"/>
        <color indexed="8"/>
        <rFont val="Arial"/>
        <family val="2"/>
      </rPr>
      <t xml:space="preserve">9. JULIO ROBERTO JAIME </t>
    </r>
    <r>
      <rPr>
        <sz val="9"/>
        <color indexed="8"/>
        <rFont val="Arial"/>
        <family val="2"/>
      </rPr>
      <t xml:space="preserve">- APOYO ECONÓMICO PARA PASAJES AEREOS  A BUENOS AIRES-ARGENTINA PARA 2 ESTUDIANTES DEL PROGRAMA DE PSICOLOGIA, QUIENES REALIZARÁN INTERCAMBIO ACADÉMICO DURANTE EL SEMESTRE 2016-1, EN LA UNIVERSIDAD DE BUENOS AIRES-ARGENTINA EN EL MARCO DEL CONVENIO DE COOPERACION VIGENTE CON LA USCO.
</t>
    </r>
  </si>
  <si>
    <t>Apoyo a docentes para  realizar ponencias en eventos nacionales e internacionales.</t>
  </si>
  <si>
    <r>
      <t xml:space="preserve">1. APOYO - PATRICIA GUTIERREZ PRADA- Cuba Ponencia
2. APOYO - CARLOS SALAMANCA FALLA- Cartagena Ponencia
3. APOYO - JAIME POLANIA PERDOMO - Cali, gestion convenios para maestria
4. APOYO - JOSE DOMINGO ALARCON- Cali, gestion convenios para maestria
5. NICOLAS ARTURO NUÑEZ- </t>
    </r>
    <r>
      <rPr>
        <sz val="9"/>
        <color indexed="8"/>
        <rFont val="Arial"/>
        <family val="2"/>
      </rPr>
      <t>Apoyo económico para compra de pasaje aéreo AL 1º CONGRESO IBERAMERICANO DE NEUROPSICOLOGIA para presentar trabajo oral titulado "EFECTOS SOBRE LA INTELIGENCIA POR EL USO DE ANESTEICOS INHALADOS EN NIÑOS MENORES DE UN AÑO DE VIDA" que se realizara en BILBAO-ESPAÑA del 01 al 04 de junio de 2016</t>
    </r>
  </si>
  <si>
    <t>Consolidación de grupos de Investigación.</t>
  </si>
  <si>
    <t>EJECUTADO POR FACULTAD FADECO</t>
  </si>
  <si>
    <t>Capacitación y participación de la Facultad de Ciencias Jurídcas y Políticas en eventos de formación.</t>
  </si>
  <si>
    <t>FCJP</t>
  </si>
  <si>
    <t>Apoyo al desarrollo de los Doctorados: Agroindustria y Desarrollo Agricola Sostenible y  Educación y Cultura Ambiental.</t>
  </si>
  <si>
    <t xml:space="preserve">VIPS Y  COORDINADORES </t>
  </si>
  <si>
    <t>1 - ALFREDO OLAYA AMAYA  -DOCTORADO AGROINDUSTRIA Y DESARROLLO AGRICOLA SOSTENIBLE - ADAS,                                                                                   2 - DOCTORADO EN EDUCACION Y CULTURA AMBIENTAL - DECA: MARIA FERNANDA PEREZ GUTIERREZ -asesoria, NELSON LOPEZ salida de campo Centro Botanico, Cuenca higrografia del rio la ceibas Neiva-Barsillas, MARIO SANCHEZ RAMIREZ, docente catedratico, doctota Educacion y cultura ambiental-USCO</t>
  </si>
  <si>
    <t>Financiación de proyectos de investigación en modalidad trabajos de grado.</t>
  </si>
  <si>
    <r>
      <rPr>
        <b/>
        <sz val="11"/>
        <color indexed="8"/>
        <rFont val="Calibri"/>
        <family val="2"/>
      </rPr>
      <t>1 - NELSON GUTIERREZ</t>
    </r>
    <r>
      <rPr>
        <sz val="11"/>
        <color theme="1"/>
        <rFont val="Calibri"/>
        <family val="2"/>
        <scheme val="minor"/>
      </rPr>
      <t xml:space="preserve"> - APOYO ECONÓMICO PARA TRANSPORTE Y VIATICOS PARA REALIZAR TRABAJO DE CAMPO DEL PROYECTO DE INVESTIGACION TG2016ING8 "EVALUACION DE LOS ATRIBUTOS DE CALIDAD EN BIZCOCHOS DE ACHIRAS DEL HUILA ALMACENADOS EN ESTANTES DEL 28 AL 30 DE MARZO DE 2016 EN GARZON-ALTAMIRA</t>
    </r>
  </si>
  <si>
    <t>Financiación de proyectos ejecutados por semilleros de investigación.</t>
  </si>
  <si>
    <t xml:space="preserve">Cofinanciación cinco jóvenes investigadores Colciencias </t>
  </si>
  <si>
    <t xml:space="preserve">APORTE USCO - CONVENIO No.FP44842-571 - 2015:                                                                                                                                                      1. VIPS-60 - MARIA ALEJANDRA BERMEO LOSADA
2. VIPS-61 - LEIDY MARCELA CASTAÑO BAQUERO
3. VIPS-62 - CRISTIAN FABIAN VILLANUEVA BONILLA
4. VIPS-66 - LUISA FERNANDA MUÑOZ BERNAL
5. VIPS-67 - DIANA MARCELA CELIS VILLAREAL
</t>
  </si>
  <si>
    <t>Financiar la vinculación de  jóvenes investigadores.</t>
  </si>
  <si>
    <t xml:space="preserve">FINANCIAR LA VINCULACION DE JOVENES INVESTIGADORES:                                                                                                                                   1  - VIPS-28 - DORIAN YISELA CALA MARTINEZ
2 - VIPS-78 - MAYRA PATRICIA RODRIGUEZ ESPINOSA - FACECO
3 - VIPS-80 - JONTHAN EDUARDO SIERRA DIAZ - FACECO
4 - VIPS-81 - KARLA ALEXANDRA LOSADA BENAVIDES - FACECO
5 - VIPS-82 - JONATHAN ANDRES MOSQUERA - FEDU
6 - VIPS-83  -ANGIELA CRISTINA ROMERO VARON - FACECO
7 - VIPS-87 - MAYRA ALEJANDRA ORTIZ LOZADA - FEDU
8 - VIPS-88 - JUANITA PALOMA GUTIERREZ CUENCA - FEDU
9 - VIPS-90 - ERIKA TATIANA CORTES MACIAS - FAING
10 - VIPS-91 - NATALY PEÑA GOMEZ - FAING
11 - VIPS-93 - KAREN LORENA REYES VELEZ - FEDU
12 - VIPS-96 - LLERZY ESNEIDER TORRES OME - F. SALUD
</t>
  </si>
  <si>
    <t>Financiar proyectos de investigación de convocatorias internas  y externas.</t>
  </si>
  <si>
    <r>
      <t xml:space="preserve">PROYECTOS DE MENOR CUANTIA:                                                                                                                                                                                        </t>
    </r>
    <r>
      <rPr>
        <b/>
        <sz val="11"/>
        <color indexed="8"/>
        <rFont val="Calibri"/>
        <family val="2"/>
      </rPr>
      <t xml:space="preserve">1. VIPS-63 - FEDERICO DE AMERICA PERDOMO CELIS </t>
    </r>
    <r>
      <rPr>
        <sz val="11"/>
        <color theme="1"/>
        <rFont val="Calibri"/>
        <family val="2"/>
        <scheme val="minor"/>
      </rPr>
      <t>- GI2016SAL04-</t>
    </r>
    <r>
      <rPr>
        <sz val="8"/>
        <color indexed="8"/>
        <rFont val="Calibri"/>
        <family val="2"/>
      </rPr>
      <t xml:space="preserve">Prestar sus servicios de apoyo a la gestión como Asistente de Investigación adscrito al Proyecto Interno de Menor cuantía “Efecto de la Infección Natural por Virus Dengue en Niños sobre la Viabilidad y Funcionalidad de Células Mononucleares de Sangre Periférica Criopreservadas”.  </t>
    </r>
    <r>
      <rPr>
        <sz val="11"/>
        <color theme="1"/>
        <rFont val="Calibri"/>
        <family val="2"/>
        <scheme val="minor"/>
      </rPr>
      <t xml:space="preserve">
</t>
    </r>
    <r>
      <rPr>
        <b/>
        <sz val="10"/>
        <color indexed="8"/>
        <rFont val="Calibri"/>
        <family val="2"/>
      </rPr>
      <t>2. VIPS-72 - WILSON RODRIGO CRUZ FLOR - GI2016CEN02</t>
    </r>
    <r>
      <rPr>
        <sz val="11"/>
        <color theme="1"/>
        <rFont val="Calibri"/>
        <family val="2"/>
        <scheme val="minor"/>
      </rPr>
      <t>-</t>
    </r>
    <r>
      <rPr>
        <sz val="8"/>
        <color indexed="8"/>
        <rFont val="Calibri"/>
        <family val="2"/>
      </rPr>
      <t xml:space="preserve">prestar servicios Profesionales como co-investigador en ejecución del proyecto de menor cuantía denominado “implementación de la técnica de adn barcoding como herramienta para identificación de especies de la cuenca del Magdalena”. </t>
    </r>
    <r>
      <rPr>
        <sz val="11"/>
        <color theme="1"/>
        <rFont val="Calibri"/>
        <family val="2"/>
        <scheme val="minor"/>
      </rPr>
      <t xml:space="preserve">
</t>
    </r>
    <r>
      <rPr>
        <b/>
        <sz val="10"/>
        <color indexed="8"/>
        <rFont val="Calibri"/>
        <family val="2"/>
      </rPr>
      <t>3. VIPS-73 - LUISA PAOLA ESPINOSA LEON - GI2016CEN01</t>
    </r>
    <r>
      <rPr>
        <sz val="11"/>
        <color theme="1"/>
        <rFont val="Calibri"/>
        <family val="2"/>
        <scheme val="minor"/>
      </rPr>
      <t>-</t>
    </r>
    <r>
      <rPr>
        <sz val="8"/>
        <color indexed="8"/>
        <rFont val="Calibri"/>
        <family val="2"/>
      </rPr>
      <t xml:space="preserve"> prestar servicios de apoyo a la gestión como co-investigador en ejecución del proyecto de menor cuantía denominado “Estudios filogenético de dos poblaciones de Paradon magdalenensis por medio de ADN mitocondrial”. </t>
    </r>
    <r>
      <rPr>
        <sz val="11"/>
        <color theme="1"/>
        <rFont val="Calibri"/>
        <family val="2"/>
        <scheme val="minor"/>
      </rPr>
      <t xml:space="preserve">
</t>
    </r>
    <r>
      <rPr>
        <b/>
        <sz val="10"/>
        <color indexed="8"/>
        <rFont val="Calibri"/>
        <family val="2"/>
      </rPr>
      <t>4. AVANCE - GERMAN LOPEZ DAZA - GI2016CJP1</t>
    </r>
    <r>
      <rPr>
        <sz val="11"/>
        <color theme="1"/>
        <rFont val="Calibri"/>
        <family val="2"/>
        <scheme val="minor"/>
      </rPr>
      <t>2-</t>
    </r>
    <r>
      <rPr>
        <sz val="8"/>
        <color indexed="8"/>
        <rFont val="Calibri"/>
        <family val="2"/>
      </rPr>
      <t xml:space="preserve">Apoyo económico para un la compra de un pasaje aereo internacional a la ciudad de AIX-EN-PROVENCE los días del 08 al 10 de septiembre de 2016, con el fin de participar como ponente en el XXXII EDICIÓN DE SU EVENTO INTERNACIONAL "LA TABLE RONDE DÁIX" en ejecución de proyecto de investigación que desarrolla EL GRUPO NUEVAS VISIONES DEL DERECHO. </t>
    </r>
    <r>
      <rPr>
        <sz val="11"/>
        <color theme="1"/>
        <rFont val="Calibri"/>
        <family val="2"/>
        <scheme val="minor"/>
      </rPr>
      <t xml:space="preserve">
5. VIPS-84 - ELISABETH AMOR ROMERO - GI2016CSH04-</t>
    </r>
    <r>
      <rPr>
        <sz val="8"/>
        <color indexed="8"/>
        <rFont val="Calibri"/>
        <family val="2"/>
      </rPr>
      <t xml:space="preserve"> Prestar Servicios Profesionales para desarrollar labores de co-investigación en el marco del proyecto de mínima cuantía denominado “Hechos victimizantes en el marco del conflicto armado en Vegalarga”. </t>
    </r>
    <r>
      <rPr>
        <sz val="11"/>
        <color theme="1"/>
        <rFont val="Calibri"/>
        <family val="2"/>
        <scheme val="minor"/>
      </rPr>
      <t xml:space="preserve">
6. VIPS-89 - JANETH CHAVARRO RIOS - GI2016EDU05-</t>
    </r>
    <r>
      <rPr>
        <sz val="8"/>
        <color indexed="8"/>
        <rFont val="Calibri"/>
        <family val="2"/>
      </rPr>
      <t xml:space="preserve">Prestar sus servicios como auxiliar de investigación en desarrollo del proyecto de educación básica primaria rural en el Departamento del Huila: Actualidad, problemática y perspectiva. </t>
    </r>
    <r>
      <rPr>
        <sz val="11"/>
        <color theme="1"/>
        <rFont val="Calibri"/>
        <family val="2"/>
        <scheme val="minor"/>
      </rPr>
      <t xml:space="preserve">
7. VIPS-112 - ANALYTICA - GI2016SAL04 - </t>
    </r>
    <r>
      <rPr>
        <sz val="8"/>
        <color indexed="8"/>
        <rFont val="Calibri"/>
        <family val="2"/>
      </rPr>
      <t>entregar a título de venta viales criogénicos, necesarios para el desarrollo del proyecto GI2016SAL04 denominado "Efecto de la infección natural por virus dengue en niños sobre la viabilidad y funcionalidad de células mononucleares de sangre periférica crio-preservadas" del laboratorio de infección e Inmunidad de la Facultad de Salud</t>
    </r>
    <r>
      <rPr>
        <sz val="11"/>
        <color theme="1"/>
        <rFont val="Calibri"/>
        <family val="2"/>
        <scheme val="minor"/>
      </rPr>
      <t xml:space="preserve">
8. AVANCE - MAURICIO DUARTE TORO - GI2016ING03
9. AVANCE - JUAN CARLOS CUELLAR - GI2016EDU01
10. CRISTIAN JOSE ARIAS BARRERA - GI2016ECO05
11. AVANCE - CARLOS FERNANDO NARVAEZ - GI2016SAL04
12. AVANCE - GERMAN LOPEZ DAZA - GI2016CJP12</t>
    </r>
  </si>
  <si>
    <t>Apoyo para la consolidación de grupos de investigación.</t>
  </si>
  <si>
    <t>VIPS
F. EDUCACIÓN
F.INGENIERIA</t>
  </si>
  <si>
    <t xml:space="preserve">APOYO PARA LA CONSOLIDACION DE GRUPOS DE INVESTIGACION:                                                                                                                       1. VIPS-42 - ANA MARIA MAÑOSCA RAMIREZ - NEURORED
2. VIPS-65 - MARIA A. RIVAS COVALEDA - f.salud - salud publica
3. GESTION Y COMPLEJIDAD ORG. - FACECO - GERMAN D. HEMBUZ
4. VIPS-75 - ANDREA DEL PILAR PEREZ CASTRO - F.EDU - PACA
5. VIPS-79 - EDNA CLARENA PINILLA SERRATO - F.SALUD - DNEUROPSY
6. APOYO - MAURO MONTEALEGRE - FACEN - DINUSCO
7. GESTION Y COMPLEJIDAD ORG. - faceco - German D. Hembuz
                               </t>
  </si>
  <si>
    <t>Formulación de productos resultado de investigación (patentes, prototipos, variedades vegetales o animales).</t>
  </si>
  <si>
    <t>FORMULACION DE RESULTADOS DE INVESTIGACION (PATENTES, PROTOTIPOS, VARIEDADES VEGETALES O ANIMALES):                                                                         1 - VIPS-102 - MUÑOZ ABOGADOS SAS - Consultorias para formulaión de patentes</t>
  </si>
  <si>
    <t>Apoyo para los proyectos formulados por estudiantes y egresados de las facultades.</t>
  </si>
  <si>
    <t xml:space="preserve">AUN NO SE HA EJECUTADO </t>
  </si>
  <si>
    <t>Convenios cofinanciados.</t>
  </si>
  <si>
    <t>Gestión de proyectos de investigación en cooperación  regional nacioanal y/o internacional.</t>
  </si>
  <si>
    <t xml:space="preserve">1. APORTE USCO - CONVENIO No. 707 - EMGESA
AVANCE - RUBEN DARIO VALBUENA - compra alevinos
2. APORTE USCO - CONVENIO No. 006 
AVANCE - BEATRIZ ELENA ZAPATA BERRUECOS
3. APORTE USCO - CONVENIO No. 004
AVANCE - MAURICIO CARRILLO - 11, 14, 21 marzo
</t>
  </si>
  <si>
    <t>Divulgación del conocimiento.</t>
  </si>
  <si>
    <r>
      <rPr>
        <b/>
        <sz val="11"/>
        <color indexed="8"/>
        <rFont val="Calibri"/>
        <family val="2"/>
      </rPr>
      <t>1. LINA MARIA LOPEZ ROA,</t>
    </r>
    <r>
      <rPr>
        <sz val="11"/>
        <color theme="1"/>
        <rFont val="Calibri"/>
        <family val="2"/>
        <scheme val="minor"/>
      </rPr>
      <t xml:space="preserve"> - </t>
    </r>
    <r>
      <rPr>
        <sz val="8"/>
        <color indexed="8"/>
        <rFont val="Calibri"/>
        <family val="2"/>
      </rPr>
      <t>apoyar el fortalecimiento de la producción intelectual de los investigadores de la Universidad Surcolombiana</t>
    </r>
    <r>
      <rPr>
        <sz val="11"/>
        <color theme="1"/>
        <rFont val="Calibri"/>
        <family val="2"/>
        <scheme val="minor"/>
      </rPr>
      <t xml:space="preserve">.
</t>
    </r>
    <r>
      <rPr>
        <b/>
        <sz val="11"/>
        <color indexed="8"/>
        <rFont val="Calibri"/>
        <family val="2"/>
      </rPr>
      <t>2. PATRICIA GUTIERREZ -</t>
    </r>
    <r>
      <rPr>
        <sz val="11"/>
        <color theme="1"/>
        <rFont val="Calibri"/>
        <family val="2"/>
        <scheme val="minor"/>
      </rPr>
      <t xml:space="preserve">  </t>
    </r>
    <r>
      <rPr>
        <sz val="9"/>
        <color indexed="8"/>
        <rFont val="Calibri"/>
        <family val="2"/>
      </rPr>
      <t xml:space="preserve">apoyo económico para un estudiantes que participaran en el congreso latinoamericano y centroamericano de semilleros, grupos y líderes de investigación, con el proyecto participación ciudadana y procesos de planificación en el municipio de AIPE-HUILA, como presentación oral y poster, que se realizara en LA HABANA CUBA del 28  al 30 de abril de 2016 </t>
    </r>
    <r>
      <rPr>
        <sz val="11"/>
        <color theme="1"/>
        <rFont val="Calibri"/>
        <family val="2"/>
        <scheme val="minor"/>
      </rPr>
      <t xml:space="preserve">
</t>
    </r>
    <r>
      <rPr>
        <b/>
        <sz val="11"/>
        <color indexed="8"/>
        <rFont val="Calibri"/>
        <family val="2"/>
      </rPr>
      <t>3. ZULLY CUELLAR LOPEZ</t>
    </r>
    <r>
      <rPr>
        <sz val="11"/>
        <color theme="1"/>
        <rFont val="Calibri"/>
        <family val="2"/>
        <scheme val="minor"/>
      </rPr>
      <t xml:space="preserve">- </t>
    </r>
    <r>
      <rPr>
        <sz val="8"/>
        <color indexed="8"/>
        <rFont val="Arial"/>
        <family val="2"/>
      </rPr>
      <t>apoyo económico para pasaje aéreo a una docente y dos estudiantes que participaran en calidad de ponentes en EL IX CONGRESO INTERNACIONAL DIDACTICAS DE LAS CIENCIAS Y XIV Taller Internacional sobre la Enseñanza de la Física a realizarse el 20 de marzo al 01 de abril de 2016 en la ciudad de la habana cuba.</t>
    </r>
    <r>
      <rPr>
        <sz val="11"/>
        <color theme="1"/>
        <rFont val="Calibri"/>
        <family val="2"/>
        <scheme val="minor"/>
      </rPr>
      <t xml:space="preserve">
</t>
    </r>
  </si>
  <si>
    <t>Diseño de aplicativos digitales para divulgación investigación.</t>
  </si>
  <si>
    <t xml:space="preserve">DISEÑO DE APLICATIVOS DIGITALES PARA DIVULGAR LA INVESTIGACION
1. VIPS-24 - FREDY HERNAN SANCHEZ MONTAÑA
2. VIPS-58 - LUIS FELIPE CELIS FIERRO
</t>
  </si>
  <si>
    <t>Elaboración y publicación del catálogo y portafolio de productos  Editorial Universidad Surcolombiana.</t>
  </si>
  <si>
    <t xml:space="preserve">Adquisión gestores bibliográficos. </t>
  </si>
  <si>
    <t>Apoyo para la gestión de la investigación  a traves de membresias (ASEUC, EULAC, ABEC, DOI).</t>
  </si>
  <si>
    <t>1. O.A.-27 - ASOC. DE EDITORIALES U - ASEUC - william torres</t>
  </si>
  <si>
    <t>Adquisión  base datos especializadas para investigación.</t>
  </si>
  <si>
    <t>1. O.A.-1 - ELSEVIER</t>
  </si>
  <si>
    <t>Apoyo a centro de documentación archivistica.</t>
  </si>
  <si>
    <t>Apoyo a la creación y fortalecimiento de centros de investigación y vigilancia tecnológica e innovación.</t>
  </si>
  <si>
    <t xml:space="preserve">1. VIPS-26 - ERIKA TATIANA CORTES MACIAS,  coordinadora CESURCAFE
2. VIPS-48 - CARLOS ANDRES MONTALVO ARCE, coordinación Centro de Invest. .Salud
3. VIPS-52 - KATHERINE SOTO GOMEZ, Profesional de  CESPOSUR
4. VIPS-74 - JUAN DAVID HERNANDEZ RAMIREZ – Profesional de apoyo FACEN
</t>
  </si>
  <si>
    <t>EJECUTADO POR FACECO</t>
  </si>
  <si>
    <t xml:space="preserve">Evaluación de artículos, corrección de estilo, diseño, diagramación, impresión y publicación de revistas institucionales. </t>
  </si>
  <si>
    <t>VIPS
FACECO
FCJP
F.INGENIERIA</t>
  </si>
  <si>
    <t>1. APOYO - GERMAN LOPEZ DAZA – seminario de Indexación de revistas Bogotá - 1-2 marzo</t>
  </si>
  <si>
    <t xml:space="preserve">Capacitación a editores de revistas científicas;.  Taller escritura de artìculos cientìficos. </t>
  </si>
  <si>
    <t xml:space="preserve">1. VIPS-37 - MARCO ANTONIO CEBALLOS ALBARRACIN: Profesional en evaluación editorial, asesoría en redacción de originales para publicar
2. VIPS-38 - SHIRLEY SOLANGHI CALDERON TORRES: profesional producción de revistar científicas 
</t>
  </si>
  <si>
    <t xml:space="preserve">Evaluación, corrección estilo, diagramación  y publicación de libros en las diferentes modalidades.   </t>
  </si>
  <si>
    <t xml:space="preserve">1. VIPS-36 - LISETH ANDREA SALAS CARVAJAL: ap0yo admón. en la editorial
2. VIPS-37 - MARCO ANTONIO CEBALLOS ALBARRACIN
</t>
  </si>
  <si>
    <t>Gestión para la indexación de revistas institucionales.</t>
  </si>
  <si>
    <t>3. VIPS-35 - JHON HENRY SOLORZANO: servicios profesionales  a la Editorial de la USCO en la producción de revistas científicas</t>
  </si>
  <si>
    <t>Apoyo a la consolidación de la editorial Surcolombiana y revistas institucionales.</t>
  </si>
  <si>
    <t>1. ASOCIACION DE EDITORIALES UNIV.  DE COLOMBIA – ASEUC: cuota anual.</t>
  </si>
  <si>
    <t>Fortalecimiento, consolidación y mejoramiento de la calidad editorial de la Revista Jurídica Piélagus.</t>
  </si>
  <si>
    <t>EJECUTADO FACULTAD DE CIENCIAS JURIDICAS Y POLITICAS.</t>
  </si>
  <si>
    <t>SI-PY1.  Fortalecimiento de las capacidades de investigación, desarrollo e innovación.</t>
  </si>
  <si>
    <t>SI-PY1.1</t>
  </si>
  <si>
    <t>SI-PY1.2</t>
  </si>
  <si>
    <t>SI-PY1.3</t>
  </si>
  <si>
    <t>SI-PY2.  Calidad Académica y formación en Investigación.</t>
  </si>
  <si>
    <t>SI-PY2.1</t>
  </si>
  <si>
    <t>SI-PY2.2</t>
  </si>
  <si>
    <t>SI-PY2.3</t>
  </si>
  <si>
    <t>SI-PY2.4</t>
  </si>
  <si>
    <t>SI-PY2.5</t>
  </si>
  <si>
    <t>SI-PY2.6</t>
  </si>
  <si>
    <t>SI-PY2.7</t>
  </si>
  <si>
    <t>SI-PY2.8</t>
  </si>
  <si>
    <t>SI-PY2.9</t>
  </si>
  <si>
    <t>SI-PY3. Calidad Académica y formación a través de la Investigación</t>
  </si>
  <si>
    <t>SI-PY3.1</t>
  </si>
  <si>
    <t>SI-PY3.2</t>
  </si>
  <si>
    <t>SI-PY3.3</t>
  </si>
  <si>
    <t>SI-PY3.4</t>
  </si>
  <si>
    <t>SI-PY4.  Calidad Académica y ejecución de Investigación.</t>
  </si>
  <si>
    <t>SI-PY4.1</t>
  </si>
  <si>
    <t>SI-PY4.2</t>
  </si>
  <si>
    <t>SI-PY4.3</t>
  </si>
  <si>
    <t>SI-PY4.4</t>
  </si>
  <si>
    <t>SI-PY5. Calidad Académica y gestión de Investigación.</t>
  </si>
  <si>
    <t>SI-PY5.1</t>
  </si>
  <si>
    <t>SI-PY5.2</t>
  </si>
  <si>
    <t>SI-PY5.3</t>
  </si>
  <si>
    <t>SI-PY6.  Articulación del Sistema Integrado de Información (TICS).</t>
  </si>
  <si>
    <t>SI-PY6.1</t>
  </si>
  <si>
    <t>SI-PY6.2</t>
  </si>
  <si>
    <t>SI-PY6.3</t>
  </si>
  <si>
    <t>SI-PY6.4</t>
  </si>
  <si>
    <t>SI-PY7.  Evaluación, dotación y consolidación de los Centros de Documentación, archivística y bases de datos.</t>
  </si>
  <si>
    <t>SI-PY7.1</t>
  </si>
  <si>
    <t>SI-PY7.2</t>
  </si>
  <si>
    <t>SI-PY8.  Creación y Fortalecimiento de Centros, Institutos de investigación, desarrollo y vigilancia Tecnológica e Innovación.</t>
  </si>
  <si>
    <t>SI-PY8.1</t>
  </si>
  <si>
    <t>SI-PY8.2</t>
  </si>
  <si>
    <t>SI-PY9.  Articulación y fortalecimiento de las publicaciones Científicas  y Académicas.</t>
  </si>
  <si>
    <t>SI-PY9.1</t>
  </si>
  <si>
    <t>SI-PY9.2</t>
  </si>
  <si>
    <t>SI-PY9.3</t>
  </si>
  <si>
    <t>SI-PY9.4</t>
  </si>
  <si>
    <t>SI-PY9.5</t>
  </si>
  <si>
    <t>SI-PY9.6</t>
  </si>
  <si>
    <t>CP 050 - APORTE DPTO HUILA - CONVENIO No. 245 - ONDAS:                                                                                                                                   1. VIPS-01 - JOSE LUIS VALDERRAMA AGUIRRE
2. VIPS-02 - JHONATAN RUIZ LEON
3. VIPS-03 - GLORIA MARIA VEGA MONTENEGRO 
4. VIPS-04 - ALBA LUZ OCAÑA CORTES 
5. VIPS-12 - JUAN GUILLERMO LOPEZ ROA
6. VIPS-13 - RUTH RODRIGUEZ ORJUELA 
7. VIPS-39 - JHONATAN AMEZQUITA LIZCANO
8. VIPS-43 - YIMY NAVARRO BRAVO
9. VIPS-44 - EDNA XIOMARA RODRIGUEZ ROBLES
10. VIPS-45 - NORMEN ALEJANDRO MOLINA VIVAS
11. VIPS-46 - RICARDO MAURICIO PERDOMO SANDOVAL
12. VIPS-49 - ABELARDO GARCIA ROJAS
13. VIPS-50 - ALVEIRO MUÑOZ MALAGON
14. AVANCE - GLORIA VEGA: Feria de Ciencia y Tecnología en Putumayo
15. AVANCE - JHONATAN RUIZ LEON: Compra de tiquetes aéreos y gastos de manutención a dos contratistas quienes participaran en el "primer comité regional ondas" en la ciudad de Popayán representando al programa ondas Huila en ejecución del convenio 245 de 2014 celebrado entre la USCO y la gobernación del Huila
16. AVANCE - GLORIA VEGA: apoyo económico para transporte y gastos de manutención a 11 personas quienes participaran en el "LEGO FUN FEST" en la ciudad de Bogotá, 
17. AVANCE - JHONATAN RUIZ LEON
18. AVANCE - GLORIA VEGA
19. VIPS-76  - LORENA ANDREA GUEVARA BARREIRO
20. VIPS-77 - QUERUBIN PASCUAS - divulgación en medios 
21. AVANCE - JOSE LUIS VALDERRAMA: Apoyo económico para transporte y manutención a dos contratistas a los municipios de la plata-Garzón-Pitalito durante los días del 15 al 18 de marzo de 2016 con el fin de realizar seguimiento a los talleres de capacitación a estudiantes y docentes en el marco del convenio 245 de 2014.
22. VIPS-97 - PATRICIA FUENTES LOZANO
23. VIPS-99 - ANGELICA MARIA ESPAÑA MALDONADO
24. VIPS-98 - JOSE DUVAN HENAO
25. VIPS-101 - JOSE FDO LOPEZ ZAMBRANO - lito empastes
26. APORTE COLCIENCIAS - CONVENIO No. 202 :
27. VIPS-25 - JASMIN BONILLA SANTOS
28. VIPS-41 - GISELLA  BONILLA SANTOS
29. APORTE DE LA UNIVERSIDAD DE VIRGINIA
30. VIPS-29 - SILVIA LEONOR OLIVERA
31. AVANCE - NICOLAS NUÑEZ entrevista y visitas domiciliarias TCE
32. APORTE INFIHUILA - CONVENIO No. 001
33. VIPS-14 - JAIRO ANDRES MOTTA MONTAÑA
34. APORTE INFIHUILA - CONVENIO No. 002
35. VIPS-59 - LEIDY KATERINE VILLARREAL TAPIA
36. APORTE INFIHUILA - CONVENIO No. 004
37. AVANCE - MAURICIO CARRILLO - 11, 14, 21 marzo, alquiler de vehículo
38. APORTE INFIHUILA - CONVENIO No. 005
39. VIPS-15 - ERIKA TATIANA ARIAS MEDINA
40. VIPS-22 - BEATRIZ ELENA ZAPATA BERRUECOS
41. VIPS-69 - YOHAANA DIAZ MUÑOZ
42. VIPS-70 - RAFAEL ROSADO PUCCINI
43. APORTE INFIHUILA - CONVENIO No. 006
44. VIPS-18 - BRIYITH ESTRADA MONTAÑO
45. VIPS-21 - ANYI KATHERINE RIVERA SANTAMARIA
46. VIPS-23 - BEATRIZ ELENA ZAPATA BERRUECOS
47. VIPS-56 - OVER NORIEGA GOMEZ
48. VIPS-70 - RAFAEL ROSADO PUCCINI
49. APORTE FIDUPREVISORA - CONVENIO No.FP44842 - 461
50. VIPS-28 - DORIAN YISELA CALA MARTINEZ
51. APORTE FIDUPREVISORA - CONV. No.FP44842-571 - 2015
52. VIPS-60 - MARIA ALEJANDRA BERMEO LOSADA                                                                                                                                                                  53. VIPS-61 - LEIDY MARCELA CASTAÑO BAQUERO
54. VIPS-62 - CRISTIAN FABIAN VILLANUEVA BONILLA
55. VIPS-66 - LUISA FERNANDA MUÑOZ BERNAL
56. VIPS-67 - DIANA MARCELA CELIS VILLAREAL
57. APORTE UNIVERSIDAD RHODE ISLAND 
58. VIPS-94 - PIEDAD MARCELA PERILLA PARIS
59. VIPS-95 - ELIZABETH DIAZ CORTEZ</t>
  </si>
  <si>
    <t xml:space="preserve">1. Orden administrativa 06: apoyo económico hospedaje y alimentación estudiante internacional Constanza Barberis.
2.  Orden administrativa 24: apoyo económico hospedaje y alimentación estudiante internacional Constanza Barberis.
3.  Avance 26: Gloria Cotrino, Apoyo económico pasaje aéreo asistir dialogo organizado por British Council
4.  Avance 42: Gloria Cotrino, Viáticos y transporte a Bogotá invitación del ministerio de relaciones exteriores de Colombia 
5. Avance 59: Docente Helber Sandoval, Estudiantes Andres Vela y Faisury Martinez. Apoyo económico para inscripción en representación de la Usco concurso interamericano de derechos humanos.
6 Avance 76: Edgar Cometa Guarnizo. Apoyo económico para compra de seguro médico internacional para estudiante 
7 Avance 78: Esperanza Cabrera. Apoyo compra pasaje aéreo Neiva-Habana, Habana-Neiva, II congreso internacional de promoción de salud.
8. Avance 80: Helber Sandoval. Apoyo compra pasaje aéreo Neiva-Washington, representa Usco concurso interamericano de derechos Humanos.
9. Avance 84: Deicy Sanchez. Apoyo compra pasaje aéreo Neiva-Habana, Habana-Neiva, II congreso internacional de promoción de la salud.
</t>
  </si>
  <si>
    <t>AUN NO SE HA EJECUTADO POR FACULTADES</t>
  </si>
  <si>
    <t xml:space="preserve">1. Contrato VIPS 47. EDWIN ADRIAN SANCHEZ OBANDO. Prestación servicios apoyo Centro de Dirección de Sedes.
2. Contrato VIPS 53. MAGDA LORENA ABELLA PEREZ. Prestación servicios apoyo  Cultura, Deporte, Biblioteca, y Recursos Educativos en la sede Garzón.
3. Avance 47. YAMIL ARMANDO CERQUERA ROJAS. Apoyo económico viáticos  reunión alcalde Garzón  
4. Orden Administrativa 20. YAMIL ARMANDO CERQUERA ROJAS. Viáticos asistir reunión con delegados de la U. Mariana de Pasto viabilizar la oferta de la Maestría en Pedagogía en la sede Garzón.
5. Orden Administrativa 21. NIDIA GUZMAN DURAN.  Viáticos asistir reunión con delegados de la U. Mariana de Pasto.
6. Avance 73. DOCENTE HELBER MAURICIO SANDOVAL CUMBE Y ESTUDIANTES ANDRES FELIPE VELA SILVA Y FAISURY MARLEY MARTINEZ TOVAR. Apoyo económico para inscripción representar a la Usco en concurso interamericano de derechos humanos
7. Avance 69. LISIMACO VALLEJO CUELLAR. Apoyo económico transporte y manutención para apoyar formación semilleros de investigación sede La Plata.
</t>
  </si>
  <si>
    <t xml:space="preserve">CONVENIOS SUSCRITOS: 1, BIOS DIPLOMADO. 2. JORNADAS ARTISTICAS Y CULTURALES POR LA PAZ Y CONVIVENCIA EN LA REGION SURCOLOMBIANA (HUILA, CAQUETA Y PUTUMAYO) 3. PROCESOS DE FORMACION ARTISTICA Y CULTURAL POR LA PAZ Y CONVIVENCIA EN LA REGION SURCOLOMBIANA. </t>
  </si>
  <si>
    <t>1. Avance 1 . OSCAR ANDRÉS CASTAÑEDA CALDERÓN. APOYO ECONÓMICO PARA GASTOS DE MANUTENCIÓN Y TRANSPORTE TERRESTRE PARA LA SEDE DE PITALITO CON EL FIN DE PRESTAR ACOMPAÑAMIENTO Y A REALIZAR UN DIAGNÓSTICO DE LA RED INALÁMBRICA, VERIFICAR Y ADECUAR UN SALÓN CON INTERNET PARA CONSULTA DE BASE DE DATOS BIBLIOGRÁFICOS PARA EL CURSO BÁSICO EN METODOLOGÍA Y SOFTWARE PARA LA INVESTIGACIÓN                                                                                                                                                                                           2. Avance 2. ANDRÉS FELIPE PAREDES MUÑOZ .  APOYO ECONÓMICO PARA GASTOS DE MANUTENCIÓN Y TRANSPORTE TERRESTRE PARA LA SEDE DE PITALITO CON EL FIN DE PRESTAR ACOMPAÑAMIENTO Y A REALIZAR UN DIAGNÓSTICO DE LA RED INALÁMBRICA, VERIFICAR Y ADECUAR UN SALÓN CON INTERNET PARA CONSULTA DE BASE DE DATOS BIBLIOGRÁFICOS PARA EL CURSO BÁSICO EN METODOLOGÍA Y SOFTWARE PARA LA INVESTIGACIÓN</t>
  </si>
  <si>
    <t xml:space="preserve">1. Contrato VIPS 16. LUISA MARÍA GALINDO QUIROGA. Prestar servicios de apoyo administrativo y de gestión en el Centro de Emprendimiento e Innovación”.
2. Contrato VIPS 17. DAIRO ENRIQUE FUENTES VARGAS. Prestar servicios profesionales como Asesor de Emprendimiento e Innovación, y ejecución de las actividades establecidas en el plan quinquenal (Acuerdo 052 de 2015) de Emprendimiento e Innovación de la USCO
</t>
  </si>
  <si>
    <t>1. Contrato VIPS 34. JUAN CAMILO RAMÍREZ GARCÍA. prestar servicios profesionales como asesor financiero y ejecución de las actividades establecidas en el Plan Quinquenal de Emprendimiento e Innovación (Acuerdo 052 de 2015) de la Universidad Surcolombiana.</t>
  </si>
  <si>
    <t>1.  Contrato VIPS 27. JUAN CARLOS ALBARRACÍN GALLEGO. Prestar servicios profesionales como Comunicador Social y Periodista en el desarrollo del proyecto SP-PY6. Estructuración y Desarrollo de la Agenda Social Regional.</t>
  </si>
  <si>
    <t>1. Contrato VIPS 27. JUAN CARLOS ALBARRACÍN GALLEGO. Prestar servicios profesionales como Comunicador Social y Periodista en el desarrollo del proyecto SP-PY6. Estructuración y Desarrollo de la Agenda Social Regional.</t>
  </si>
  <si>
    <t xml:space="preserve">1. Contrato VIPS 31. JUAN GUILLERMO SOTO MEDINA. participar en los procesos de planeación, reportería, elaboración y edición de textos y contenidos periodísticos para el periódico institucional Desde la U, como espacio de información universitaria y formación de opinión pública calificada.
2. Contrato VIPS 32. CARLOS MAURICIO ROMERO CUELLAR. Realizar la preproducción, producción y postproducción del programa institucional de televisión “Vía Universitaria” de la USCO.
3. Contrato VIPS 55. PROMOTORA REGIONAL DE AUDIOVISUALES S.A.S. prestar el servicio de emisión del magazin institucional "VIA UNIVERSITARIA" de la Universidad Surcolombiana.
4. Avance 19. TANIA MARCELA MONTANO CARDOZO. APOYO ECONÓMICO PARA MANUTENCIÓN Y TRASNPORTE PARA REALIZAR UN PROGRAMA RADIOFONICO SOBRE EL BALANCE DE GESTION ADMINISTRATIVA DEL AÑO 2016, EN LA SEDE DE LA USCO DEL MUNICIPIO DE LA PLATA-HUILA.
5. Contrato VIPS 64. EDITORA SURCOLOMBIANA S.A. prestar el servicio de diseño e impresión de productos comunicativos de la Universidad Surcolombiana
6. Orden Administrativa 28. SOCIEDAD DE AUTORES Y COMPOSITORES DE COLOMBIA (SAYCO), JUAN CARLOS ACEBEDO RESTREPO Decano de la Facultad de Ciencias Sociales y Humanas
7. Contrato VIPS 68. EMPRESA DE TRANSPORTE ESCOLAR - ESCOTUR HUILA LTDA. prestar el servicio de trasporte para el equipo de trabajo de los proyectos comunicativos institucionales adscritos a la Facultad de Ciencias Sociales y Humanas de la Universidad Surcolombiana.
</t>
  </si>
  <si>
    <t xml:space="preserve">AUN NO SE HA EJECUTADO FACULTAD INGENIERIA </t>
  </si>
  <si>
    <t>1. Contrato de prestación de servicios 105. HECTOR MANUEL TRUJILLO HORTA. Prestación de servicios Usco.
2. Contrato de prestación de servicios 107. LIDA PATRICIA BUSTOS TRUJILLO. Prestación de servicios Usco.
3. Contrato de prestación de servicios 106. YAZMIN USME OLMOS. Prestación de servicios Usco.
4. Contrato VIPS 05. MARÍA DEL MAR DUSSAN GARCIA. Prestación servicios apoyo y seguimiento actividades Proyección Social
5. Contrato de prestación de servicios. CARLOS ANDRES CALDERON STERLING. Prestación Servicios Usco.
6. Contrato VIPS 57. ALBA LUZ OCAÑA CORTES. Prestación Servicios profesionales apoyo actividades administrativas y financieras inherentes al Plan de Acción de VIPS.
7. Contrato VIPS 08. JULIAN ERNESTO PARRA PERDOMO. Prestación servicios técnicos de apoyo en sistematización de información en la ejecución del Contrato Interadministrativo 1109 de 2015
8. Contrato VIPS 09. LINDA MARITZA CORREA RIVERA. Prestar servicios profesionales de apoyo contable en ejecución del Contrato Interadministrativo 1109 de 2015
9. Contrato VIPS 10. JAIRO ARTURO MOTTA RAMIREZ. Prestación servicios técnicos de apoyo en sistematización de información en la ejecución del Contrato Interadministrativo 1109 de 2015
10. Contrato VIPS 11. LUIS CARLOS MOTTA NARVAEZ. Prestación servicios profesionales de apoyo de un Ingeniero Electrónico Magister  en Tecnología de la Información funciones profesionales especializados de Coordinación operativa en la ejecución del Contrato Interadministrativo No 1110 de 2015
11. Contrato VIPS 20. ANDRÉS JAVIER ANAYA ISAZA. Prestar servicios especializados de coordinación general en la ejecución del Contrato Interadministrativo 1109 de 2015
12. Avance 13. ANDRÉS JAVIER ANAYA ISAZA, LUIS CARLOS MOTTA NARVAEZ, JULIÁN ERNESTO PARRA, JAIRO ARTURO MOTTA, LINDA MARITZA CORREA RIVERA. APOYO ECONÓMICO PARA MANUTENCIÓN Y TRANSPORTE PARA SALIDA DE CAMPO DE CUATRO CONTRATISTAS EN EL MARCO DEL CONTRATO INTERADMINISTRATIVO N° 1109                                                              13. Avance 44. ANDRES JAVIER ANAYA ISAZA, LUIS CARLOS NARVAEZ, JULIAN ERNESTO PARRA, JAIRO ARTUTO MOTTA, LINDA MARITZA CORREA RIVERA. APOYO ECONÓMICO PARA TRANSPORTE Y MANUTENCIÓN A CUATRO CONTRATISTAS PARA REALIZAR SALIDAS DE CAMPO QUE CONTRIBUIRAN AL CUMPLIMIENTO DEL "CONTRATO INTERADMINISTRTATIVO No 1109
14. Contrato VIPS 100. ALMACEN Y PAPELERIA CARTAGENA. entregar a título de venta artículos de papelería, necesarios para el desarrollo del Contrato No. 1109 de 2015
15. Avance 64. ANDRES JAVIER ANAYA ISAZA, LUIS CARLOS NARVAEZ, JULIAN ERNESTO PARRA, JAIRO ARTUTO MOTTA, LINDA MARITZA CORREA RIVERA. APOYO ECONÓMICO PARA TRANSPORTE Y MANUTENCIÓN A CUATRO CONTRATISTAS PARA REALIZAR SALIDAS DE CAMPO QUE CONTRIBUIRAN AL CUMPLIMIENTO DEL "CONTRATO INTERADMINISTRTATIVO No 1109
16. Contrato VIPS 11. LUIS CARLOS MOTTA NARVAEZ. prestar de servicios profesionales de apoyo de un Ingeniero Electrónico Magister  en Tecnología de la Información con experiencia de dos años desempeñando funciones profesionales especializados de Coordinación operativa en la ejecución del Contrato Interadministrativo No 1110 de 2015
17. Contrato VIPS 07. YANETH TRUJILLO MONTERO. prestar servicios profesionales de apoyo administrativo en la ejecución del Contrato Interadministrativo No 1110 de 2015
18. Contrato VIPS 06. DIEGO FERNANDO IZQUIERDO VELASCO. prestar servicios profesionales de apoyo como Profesional en sistemas y/o Electrónica  con experiencia de un año desempeñando funciones técnicas idóneas para este cargo en la ejecución del Convenio Interadministrativo No 1110 de 2015
19. Contrato VIPS 19. JORGE ELIECER MARTÍNEZ GAITÁN. Prestar servicios especializados de Coordinación en la ejecución del Contrato Interadministrativo No 1110 de 2015</t>
  </si>
  <si>
    <t>SB-PY1.   Universidad Saludable.</t>
  </si>
  <si>
    <t>SB-PY1.1</t>
  </si>
  <si>
    <t>Prestación servicio médico a estudiantes en las Sedes</t>
  </si>
  <si>
    <t>G.I.BIENESTAR</t>
  </si>
  <si>
    <t>SB-PY1.2</t>
  </si>
  <si>
    <t>Prestación servicio odontólogico a estudiantes en las Sedes</t>
  </si>
  <si>
    <t>SB-PY1.3</t>
  </si>
  <si>
    <t>Prestación servicio Psicológico a estudiantes en las Sedes</t>
  </si>
  <si>
    <t>SB-PY1.4</t>
  </si>
  <si>
    <t>Apoyo a actividades de clima organizacional, docentes, estudiantes y administrativos en las Sedes</t>
  </si>
  <si>
    <t>F.EDUCACIÓN
F.INGENIERIA</t>
  </si>
  <si>
    <t>Recursos asignados para manejo de las Facultades</t>
  </si>
  <si>
    <t>SB-PY1.5</t>
  </si>
  <si>
    <t>Atención a personas en drogadicción, prostitución y E.T.V.  en las Sedes</t>
  </si>
  <si>
    <t xml:space="preserve">Talleres Ocupación tiempo libre </t>
  </si>
  <si>
    <t>Medición Semestral</t>
  </si>
  <si>
    <t xml:space="preserve">Número asistentes Talleres </t>
  </si>
  <si>
    <t>SB-PY1.6</t>
  </si>
  <si>
    <t>USCO saludable.</t>
  </si>
  <si>
    <t>SB-PY1.7</t>
  </si>
  <si>
    <t>Estudio y prefactibilidad IPS Universitaria.</t>
  </si>
  <si>
    <t>GPIE</t>
  </si>
  <si>
    <t>SB-PY1.8</t>
  </si>
  <si>
    <t>Proyecto de Inclusión y atención de la población con diversidad funcional en la USCO.</t>
  </si>
  <si>
    <t>Caracterización Población</t>
  </si>
  <si>
    <t>Acompañamientos a estudiantes</t>
  </si>
  <si>
    <t>Medición Trimestral</t>
  </si>
  <si>
    <t>Talleres Sensibilización</t>
  </si>
  <si>
    <t>SB-PY2.  Recreación y Deportes con responsabilidad y compromiso.</t>
  </si>
  <si>
    <t>SB-PY2.1</t>
  </si>
  <si>
    <t>Deporte y Recreación (cobertura por servicios prestados)</t>
  </si>
  <si>
    <t>11.306 Personas</t>
  </si>
  <si>
    <t xml:space="preserve">Beneficiarios de actividades deportivas de todas las Sedes. </t>
  </si>
  <si>
    <t>9.078 Beneficiarios</t>
  </si>
  <si>
    <t>Actividades deportivas de todas las Sedes.</t>
  </si>
  <si>
    <t>199 Actividades</t>
  </si>
  <si>
    <t>Seguimiento mensual</t>
  </si>
  <si>
    <t>SB-PY3. Cultura con responsabilidad y compromiso.</t>
  </si>
  <si>
    <t>SB-PY3.1</t>
  </si>
  <si>
    <t>Puestas Culturales en escena de todas las sedes</t>
  </si>
  <si>
    <t>F.SALUD
FACECO
G.I.BIENESTAR
F.INGENIERIA</t>
  </si>
  <si>
    <t>520   Eventos</t>
  </si>
  <si>
    <t>1509 Talleres</t>
  </si>
  <si>
    <t>SB-PY4. Desarrollo Humano con responsabilidad y compromiso.</t>
  </si>
  <si>
    <t>SB-PY4.1</t>
  </si>
  <si>
    <t>Eventos de clima organizacional y convivencia.(Eventos)</t>
  </si>
  <si>
    <t>FACECO
G.I.BIENESTAR</t>
  </si>
  <si>
    <t>SB-PY5.  Desarrollo Socio-Económico con responsabilidad y compromiso.</t>
  </si>
  <si>
    <t>SB-PY5.1</t>
  </si>
  <si>
    <t>Prestación de servicio de restaurante a los estudiantes en las Sedes.</t>
  </si>
  <si>
    <t>Meriendas Pitalito</t>
  </si>
  <si>
    <t>MERIENDAS SEDE PITALITO</t>
  </si>
  <si>
    <t>Meriendas Garzón</t>
  </si>
  <si>
    <t>MERIENDAS GARZÓN</t>
  </si>
  <si>
    <t>Meriendas La Pilata</t>
  </si>
  <si>
    <t>MERIENDAS LA PLATA</t>
  </si>
  <si>
    <t>SB-PY5.2</t>
  </si>
  <si>
    <t>Atención a población estudiantil en situación de extrema vulnerabilidad en las Sedes.</t>
  </si>
  <si>
    <t>150 ESTUDIOS</t>
  </si>
  <si>
    <t>SB-PY5.3</t>
  </si>
  <si>
    <t>Vinculación de estudiantes en procesos institucionales.</t>
  </si>
  <si>
    <t>30 ESTUDIANTES</t>
  </si>
  <si>
    <t>SB-PY6.  Promoción de la Permanencia y Graduación estudiantil en la Usco.</t>
  </si>
  <si>
    <t>SB-PY6.1</t>
  </si>
  <si>
    <t>Permanencia y graduación estudiantil.</t>
  </si>
  <si>
    <t>9.113                                      ESTUDIANTES</t>
  </si>
  <si>
    <t>TOTAL SUBSISTEMA BIENESTAR UNIVERSITARIO</t>
  </si>
  <si>
    <t>SA-PY2.a  Construcción y mantenimiento de las Sedes.</t>
  </si>
  <si>
    <t>SA-PY2a.1</t>
  </si>
  <si>
    <t>Construcción de infraestructura física en todas las Sedes.</t>
  </si>
  <si>
    <t>VIC.ADTIVA.
F.SALUD
F.CJP
F.INGENIERIA</t>
  </si>
  <si>
    <t>SA-PY2a.2</t>
  </si>
  <si>
    <t>Adecuaciones, mantenimientos y mejoras en infraestructura de todas las sedes.</t>
  </si>
  <si>
    <t>VIC.ADTIVA.
F.INGENIERIA</t>
  </si>
  <si>
    <r>
      <t xml:space="preserve">CONTRATO UC - 015: SCI SERVICIO COLOMBIANO DE INGENIERIA S.A.S "MEJORAMIENTO DE CUBIERTA BIBLIOTECA FACULTAD DE SALUD Y ADECUACIONES OFICINAS EDIFICIO ADMINISTRATIVO Y SEDE CENTRAL" $86,271,560. </t>
    </r>
    <r>
      <rPr>
        <sz val="11"/>
        <color theme="5" tint="-0.249977111117893"/>
        <rFont val="Calibri"/>
        <family val="2"/>
        <scheme val="minor"/>
      </rPr>
      <t xml:space="preserve">CONTRATO UC - 016: EDWIN FERNEY GOMEZ TOVAR "AMPLIACION DE COMEDOR DE RESTAURANTE SEDE PITALITO" $$71,301,827. </t>
    </r>
    <r>
      <rPr>
        <sz val="11"/>
        <color theme="6" tint="-0.249977111117893"/>
        <rFont val="Calibri"/>
        <family val="2"/>
        <scheme val="minor"/>
      </rPr>
      <t xml:space="preserve">"INSTALACION DE ACOMETIDA ELECTRICA DESDE EL TRANSFORMADOR HASTA AREA DE LAGOS DE ESTACION PISCICOLA" $50,705,601 EN PROCESO DE CONTRATACIÓN. </t>
    </r>
    <r>
      <rPr>
        <sz val="11"/>
        <color theme="4" tint="-0.249977111117893"/>
        <rFont val="Calibri"/>
        <family val="2"/>
        <scheme val="minor"/>
      </rPr>
      <t>"ADECUACION DE ESPACIOS PARA LABORATORIOS EN SEDE GARZON" $7,463,217 EN PROCESO DE CONTRATACIÓN.</t>
    </r>
    <r>
      <rPr>
        <sz val="11"/>
        <color theme="9" tint="-0.249977111117893"/>
        <rFont val="Calibri"/>
        <family val="2"/>
        <scheme val="minor"/>
      </rPr>
      <t xml:space="preserve"> ADICIÓN No. 1 AL CONTRATO UC 067 2015 INGENIERIA AGUAS Y POZOS SAS. "MANTENIMIENTO, ADQUISICION E INSTALACION DE ESTACION DE BOMBEO DE POZO PROFUNDO UBICADO EN LA CANCHA DE FUTBOL" $9,145,660, </t>
    </r>
    <r>
      <rPr>
        <sz val="11"/>
        <color theme="2" tint="-0.749992370372631"/>
        <rFont val="Calibri"/>
        <family val="2"/>
        <scheme val="minor"/>
      </rPr>
      <t xml:space="preserve">"MANTENIMIENTO Y ESTABLECIMIENTO DE CERCA VIVA DE PROTECCION AL CAMPUS UNIVERSITARIO SEDE TRAPICHITO" $77,984,974 EN PROCESO DE CONTRATACIÓN. </t>
    </r>
    <r>
      <rPr>
        <sz val="11"/>
        <color theme="8" tint="-0.249977111117893"/>
        <rFont val="Calibri"/>
        <family val="2"/>
        <scheme val="minor"/>
      </rPr>
      <t xml:space="preserve">"ADQUISICION E INSTALACION DE PUNTOS DE RED Y DATOS PARA LOS BLOQUES DE EDUCACION, BIENESTAR Y OFICINA DE EGRESADOS" $28,073,920, EN PROCESO DE CONTRTACIÓN. </t>
    </r>
    <r>
      <rPr>
        <sz val="11"/>
        <color theme="5" tint="0.39997558519241921"/>
        <rFont val="Calibri"/>
        <family val="2"/>
        <scheme val="minor"/>
      </rPr>
      <t>"REMODELACION DE BATERIA SANITARIA Y AULAS EXISTENTES Y CONSTRUCCION DE UNIDAD SANITARIA EN LA GRANJA EXPERIMENTAL" $92,627,495 EN PROCESO DE CONTRATACIÓN.</t>
    </r>
  </si>
  <si>
    <t>SA-PY2a.3</t>
  </si>
  <si>
    <t>Evalúos, estudios y diseños de obras civiles varias.</t>
  </si>
  <si>
    <t>VIC.ADTIVA.</t>
  </si>
  <si>
    <t>SA-PY2.b  Desarrollo, dotación y Mantenimiento de las Sedes.</t>
  </si>
  <si>
    <t>SA-PY2b.1</t>
  </si>
  <si>
    <t>Dotación de equipos, accesorios, reactivos e insumos para  laboratorios de todas las Sedes.</t>
  </si>
  <si>
    <r>
      <t>CONTRATO UC 008 2016: ANDINA DE TECNOLOGÍAS S.A.S "COMPRA DE MESA ANATOMAGE CON HARDWARE Y SOFTWARE FORMAS EN 3D PARA ESTUDIO DE ANATOMIA HUMANA FAC. SALUD" $299,045,680,</t>
    </r>
    <r>
      <rPr>
        <sz val="11"/>
        <color theme="5" tint="0.39997558519241921"/>
        <rFont val="Calibri"/>
        <family val="2"/>
        <scheme val="minor"/>
      </rPr>
      <t xml:space="preserve"> ADQUISICION DE EQUIPOS PARA EL LABORATORIO AUDIOVISUAL DEL PROGRAMA DE COMUNICACIÓN SOCIAL Y PERIODISMO PITALITO $47,019,240 EN PROCESO DE CONTRATACIÓN. </t>
    </r>
    <r>
      <rPr>
        <sz val="11"/>
        <color theme="7" tint="-0.249977111117893"/>
        <rFont val="Calibri"/>
        <family val="2"/>
        <scheme val="minor"/>
      </rPr>
      <t xml:space="preserve">ADQUISICION DE EQUIPOS Y ELEMENTOS PARA LABORATORIO DE PSICOLOGIA DEL PROGRAMA DE COMUNICACIÓN SOCIAL $81,238,136 EN PROCESO DE CONTRATACIÓN. </t>
    </r>
    <r>
      <rPr>
        <sz val="11"/>
        <color theme="8" tint="-0.249977111117893"/>
        <rFont val="Calibri"/>
        <family val="2"/>
        <scheme val="minor"/>
      </rPr>
      <t xml:space="preserve">ADQUISICION DE EQUIPOS PARA LABORATORIOS PROGRAMA DE INGENIERIA ELECTRONICA - FA. INGENIERIA $88,746,868 EN PROCESO DE CONTRATACIÓN. </t>
    </r>
    <r>
      <rPr>
        <sz val="11"/>
        <color theme="9" tint="-0.249977111117893"/>
        <rFont val="Calibri"/>
        <family val="2"/>
        <scheme val="minor"/>
      </rPr>
      <t>COMPRA DE EQUIPOS CON DESTINO A LOS LABORATORIOS DE TOPOGRAFIA DE FACULTAD DE INGENIERIA DE LAS SEDES DE LA USCO $69,642,254 EN PROCESO DE CONTRATACIÓN.</t>
    </r>
  </si>
  <si>
    <t>SA-PY2b.2</t>
  </si>
  <si>
    <t>Mantenimiento de laboratorios de todas las sedes.</t>
  </si>
  <si>
    <t>SA-PY2b.3</t>
  </si>
  <si>
    <t>Dotación de aulas y salas de informatica de todas las sedes.</t>
  </si>
  <si>
    <t>VIC.ADTIVA.
FCJP</t>
  </si>
  <si>
    <t>ADQUISICION DE SILLAS UNIVERSITARIAS TIPO AUDITORIO PARA AULAS DE LAS DIFERENTES SEDES DE LA USCO EN PROCESO DE CONTRATACIÓN.</t>
  </si>
  <si>
    <t>SA-PY2b.4</t>
  </si>
  <si>
    <t>Dotación de muebles y equipos de oficinas para todas las sedes.</t>
  </si>
  <si>
    <t>VIC.ADTIVA.
F.EDUCACION
F.SALUD
FACECO
FCJP
F.INGENIERIA</t>
  </si>
  <si>
    <r>
      <t xml:space="preserve">ORDEN DE COMPRA V.A. 0030 2016 GEREMIAS VALDERRAMA PENAGOS "ADQUISICION E INSTALACION DE MUEBLES Y DIVISIONES MODULARES PARA OFICINA SEDE PITALITO" $32,103,000. </t>
    </r>
    <r>
      <rPr>
        <sz val="11"/>
        <color theme="6" tint="-0.249977111117893"/>
        <rFont val="Calibri"/>
        <family val="2"/>
        <scheme val="minor"/>
      </rPr>
      <t>ORDEN DE COMPRA V.A. 0044 2016 JUAN PABLO DIAZ PUYO "COMPRA DE UNA UPS NEW LINE CON DESTINO A LA VICERRECTORIA DE INVESTIGACION Y PROYECCION SOCIAL" $7,221,000</t>
    </r>
  </si>
  <si>
    <t>SA-PY2b.5</t>
  </si>
  <si>
    <t>Adquisición bibliografía.</t>
  </si>
  <si>
    <t>SA-PY2b.6</t>
  </si>
  <si>
    <t>Dotación de elementos de aseo y cafetería.</t>
  </si>
  <si>
    <t>F.EDUCACION</t>
  </si>
  <si>
    <t>SA-PY2b.7</t>
  </si>
  <si>
    <t>Gestión de la estructura academico-administrativa y financiera</t>
  </si>
  <si>
    <t>SA-PY2b.8</t>
  </si>
  <si>
    <t>Dotación, renovación de Software y licencias.</t>
  </si>
  <si>
    <r>
      <t xml:space="preserve">CONTRATO V.A. 0040 2016 SOCIEDAD CAMERAL DE CERTIFICACION DIGITAL CERTICAMARA S.A. "CERTIFICADOS DIGITALES PARA DOMINIOS DE LA USCO" $16,402,400. </t>
    </r>
    <r>
      <rPr>
        <sz val="11"/>
        <color theme="9" tint="-0.249977111117893"/>
        <rFont val="Calibri"/>
        <family val="2"/>
        <scheme val="minor"/>
      </rPr>
      <t>SISTEMA DE CONEXIÓN Y REDES $35,000,000 EN PROCESO DE CONTRATACIÓN</t>
    </r>
  </si>
  <si>
    <t>SA-PY2b.9</t>
  </si>
  <si>
    <t>Contratación personal para mantenimiento CTIC.</t>
  </si>
  <si>
    <t>CONTRATOS DE PRESTACIÓN DE SERVICIOS A: JUAN SEBASTIAN SUAZA $8,363,250
NELSON JAVIER MUÑOZ $9,381,302
WILMER BEDOYA GARRIDO $9,381,302
JOAN SEBASTIAN ROA $9,381,302
DIEGO FERNANDO GUTIERREZ $16,598,698
OSCAR ANDRES CASTAÑEDA $10,825,238
MARIA ANGELICA GAITAN $10,825,238
DEIBY ALEXANDER ROJAS $9,381,302
ANDRES FELIPE PAREDES $11,338,688
JAVIER CABRERA LASSO $9,381,302
CESAR AUGUSTO FERNANDEZ BARRERA $10,426,763</t>
  </si>
  <si>
    <t>Proyecto SA-PY2c. Desarrollo Proyectos Institucionales</t>
  </si>
  <si>
    <t>SA-PY2c.1</t>
  </si>
  <si>
    <t xml:space="preserve">Implementación  plataforma LCMS en la Usco para aumentar la tasa de cobertura bruta en la educación superior en el Departamento del Huila”, </t>
  </si>
  <si>
    <t>520-2</t>
  </si>
  <si>
    <t>IMPLEMENTACION DE PLATAFORMA LCMS EN LA USCO PARA AUMENTAR TASA DE COBERTURA DE EDUCACION SUPERIOR, EN PROCESO DE CONTRATACIÓN.</t>
  </si>
  <si>
    <t>SA-PY3.  Aseguramiento de los sistemas de Gestión de Calidad y Gestión Ambiental.</t>
  </si>
  <si>
    <t>SA-PY3.1</t>
  </si>
  <si>
    <t>Desarrollo de las actividades Gestión Ambiental y  vinculación personal del Proyecto.</t>
  </si>
  <si>
    <t>OFICINA PLANEACION</t>
  </si>
  <si>
    <t xml:space="preserve">CONTRATOS DE PRESTACIÓN DE SERVICIOS A: CARLA ALEJANDRA URREA ROJAS $12,393,333
LAURA CRISTINA SUAREZ $10,825,238
JUAN PABLO CARRERA $10,825,238
DIANA CAROLINA LOCHE $8,956,191
</t>
  </si>
  <si>
    <t>SA-PY3.2</t>
  </si>
  <si>
    <t>Actualización y desarrollo del Sistema de Gestión de Calidad con el Plan de Desarrollo y vinculación personal del Proyecto.</t>
  </si>
  <si>
    <r>
      <t xml:space="preserve">CONTRATOS DE PRESTACIÓN DE SERVICIOS A:   CARLOS ALBERTO GALINDO $15,143,883
LINA FERNANDA PERDOMO $10,758,825
MAYRA ALEJANDRA BERMEO $10,758,825
</t>
    </r>
    <r>
      <rPr>
        <sz val="11"/>
        <color theme="5" tint="-0.249977111117893"/>
        <rFont val="Calibri"/>
        <family val="2"/>
        <scheme val="minor"/>
      </rPr>
      <t>CONTRATACION PARA EL MANEJO DEL BANCO DE PROYECTOS Y REALIZAR SEGUIMIENTO Y EVALUACION AL PLAN DE DESARROLLO JAIRO ALFONSO HERMOSA  $11,000,000.</t>
    </r>
    <r>
      <rPr>
        <sz val="11"/>
        <color theme="8" tint="-0.249977111117893"/>
        <rFont val="Calibri"/>
        <family val="2"/>
        <scheme val="minor"/>
      </rPr>
      <t xml:space="preserve"> CONTRATACION PARA PRESTAR SERVICIOS DE APOYO EN PROCESO DE SEGUIMIENTO Y EVALUACION DEL PLAN DE DESARROLLO $10,000,000</t>
    </r>
    <r>
      <rPr>
        <sz val="11"/>
        <color theme="1"/>
        <rFont val="Calibri"/>
        <family val="2"/>
        <scheme val="minor"/>
      </rPr>
      <t xml:space="preserve">
</t>
    </r>
  </si>
  <si>
    <t>SA-PY3.3</t>
  </si>
  <si>
    <t>Afiliación y Auditoría de seguimiento de la Certificación ISO 9001:2008 NTCGP 1000:2009.</t>
  </si>
  <si>
    <t>SA-PY4.  Creación del Grupo de Proyectos Institucionales Especiales (GPIE).</t>
  </si>
  <si>
    <t>SA-PY4.1</t>
  </si>
  <si>
    <t>Gestión y apoyo al Grupo de Proyectos Institucionales Especiales "GPIE"</t>
  </si>
  <si>
    <t xml:space="preserve">CONTRATACIÓN PRESTACIÓN DE SERVICIOS VINCULACION DE PERSONAL DE PROYECTO DE GESTION Y APOYO AL GRUPO DE PROYECTOS INSTITUCIONALES ESPECIALES:                     FRANCISCO JOSE ARIZA $23,473,800
JORGE RICARDO ORTIZ $23,473,800
MARIA FERNANDA FIERRO $10,756,800
MARIA FERNANDA ALARCON $7,172,550
ANYI KATHERINE MUÑOZ OLAYA $5,083,333
ERIKA TATIANA CARVAJAL $8,416,667
</t>
  </si>
  <si>
    <t>SA-PY5.  Reestructuración Organizacional académica y administrativa.</t>
  </si>
  <si>
    <t>SA-PY5.1</t>
  </si>
  <si>
    <t>Elaboración de estudio de factibilidad ténico-financiero de la modernización académico administrativa.</t>
  </si>
  <si>
    <t>VIC. ADTIVA.</t>
  </si>
  <si>
    <r>
      <t xml:space="preserve">VINCULACION PERSONAL DE PROYECTO ESTUDIO DE FACTIBILIDAD TECNICO-FINANCIERO DE MODERNIZACION ACADEMICO-ADMINISTRATIVA:       JHOANA PAOLA CABRERA $ 8,960,000                        JUAN PABLO MURCIA DELGADO $23,793,333               CLARA INES ROMERO OLAYA $21,000,000          </t>
    </r>
    <r>
      <rPr>
        <sz val="11"/>
        <color theme="8" tint="-0.249977111117893"/>
        <rFont val="Calibri"/>
        <family val="2"/>
        <scheme val="minor"/>
      </rPr>
      <t xml:space="preserve">EDWIN RICARDO TAMAYO ESTUDIOS DE MEDICION DE CARGAS DE TRABAJO Y DETERMINACION DE ESTANDARES PARA CARGAS DE TRABAJO $8,000,000    </t>
    </r>
    <r>
      <rPr>
        <sz val="11"/>
        <color theme="6" tint="-0.249977111117893"/>
        <rFont val="Calibri"/>
        <family val="2"/>
        <scheme val="minor"/>
      </rPr>
      <t xml:space="preserve">SONIA SOLIDIA SILVA APOYO A LAS LABORES OPERATIVAS PARA LA ORGANIZACIÓN DEL ARCHIVO Y ACTIVIDADES DE MEJORAMIENTO ARCHIVISTICO $6,320,000                                                               </t>
    </r>
    <r>
      <rPr>
        <sz val="11"/>
        <color theme="7" tint="-0.249977111117893"/>
        <rFont val="Calibri"/>
        <family val="2"/>
        <scheme val="minor"/>
      </rPr>
      <t xml:space="preserve">KAREN ADRIANA CAMACHO PLANIFICACION DESARROLLO Y EJECUCION DE ACTIVIDADES PARA LA GESTION ADMINISTRATIVA DEL ARCHIVO CENTRAL $8,492,629.   </t>
    </r>
    <r>
      <rPr>
        <sz val="11"/>
        <color theme="9" tint="-0.249977111117893"/>
        <rFont val="Calibri"/>
        <family val="2"/>
        <scheme val="minor"/>
      </rPr>
      <t xml:space="preserve">CONTRATACION PARA PRESTAR SERVICIOS EN MODERNIZACION ACADEMICO ADMINISTRATIVA Y APOYO ARCHIVISTICO EN PROCESO DE CONTRATACIÓN $8,880,000   </t>
    </r>
    <r>
      <rPr>
        <sz val="11"/>
        <color theme="7" tint="-0.249977111117893"/>
        <rFont val="Calibri"/>
        <family val="2"/>
        <scheme val="minor"/>
      </rPr>
      <t xml:space="preserve">           </t>
    </r>
  </si>
  <si>
    <t>SA-PY7. Formación y Capacitación al Personal Administrativo y Operativo.</t>
  </si>
  <si>
    <t>SA-PY7.1</t>
  </si>
  <si>
    <t>Ejecución Plan de Capacitación para el personal Administrativo y de Trabajadores Oficiales.</t>
  </si>
  <si>
    <t>VIC.ADTIVA.
F.EDUCACION
F.INGENIERIA</t>
  </si>
  <si>
    <r>
      <t>LUIS JAVIER CABRERA PADRON: APOYO ECONOMICO PARA DESARROLLO DE FORMACION Y CAPACITACION A PERSONAL ADMINISTRATIVO Y OPERATIVO DE LA USCO $20,000,000,</t>
    </r>
    <r>
      <rPr>
        <sz val="11"/>
        <color theme="9" tint="-0.249977111117893"/>
        <rFont val="Calibri"/>
        <family val="2"/>
        <scheme val="minor"/>
      </rPr>
      <t xml:space="preserve"> JOSE ELICEO BAICUE PEÑA: APOYO ECONOMICO PARA DESARROLLO DE FORMACION Y CAPACITACION A PERSONAL ADMINISTRATIVO Y OPERATIVO DE LA USCO $625,295 </t>
    </r>
    <r>
      <rPr>
        <sz val="11"/>
        <color theme="6" tint="-0.249977111117893"/>
        <rFont val="Calibri"/>
        <family val="2"/>
        <scheme val="minor"/>
      </rPr>
      <t xml:space="preserve">APOYO ECONOMICO PARA DESARROLLO DE FORMACION Y CAPACITACION A PERSONAL ADMINISTRATIVO Y OPERATIVO DE LA USCO $10,000,000 EN PROCESO. </t>
    </r>
    <r>
      <rPr>
        <sz val="11"/>
        <color theme="4" tint="-0.249977111117893"/>
        <rFont val="Calibri"/>
        <family val="2"/>
        <scheme val="minor"/>
      </rPr>
      <t xml:space="preserve">VIATICOS PASAJES AEREOS PARA ASISTIR A SEMINARIO NACIONAL SOBRE FUNCIONES Y RESPONSABILIDAD $1,226,674.                       </t>
    </r>
    <r>
      <rPr>
        <sz val="11"/>
        <color theme="8" tint="-0.249977111117893"/>
        <rFont val="Calibri"/>
        <family val="2"/>
        <scheme val="minor"/>
      </rPr>
      <t xml:space="preserve">CAPACITACION PERSONAL ADMINISTRATIVO DE LA UNIVERSIDAD SURCOLOMBIANA $99,117,200 EN PROCESO,  </t>
    </r>
    <r>
      <rPr>
        <sz val="11"/>
        <color theme="7" tint="0.39997558519241921"/>
        <rFont val="Calibri"/>
        <family val="2"/>
        <scheme val="minor"/>
      </rPr>
      <t xml:space="preserve">OP CENDAP LTDA $672800  </t>
    </r>
    <r>
      <rPr>
        <sz val="11"/>
        <color theme="5" tint="0.39997558519241921"/>
        <rFont val="Calibri"/>
        <family val="2"/>
        <scheme val="minor"/>
      </rPr>
      <t>OP UNIVERSIDAD SURCOLOMBIANA $210000</t>
    </r>
  </si>
  <si>
    <t>TOTAL SUBSISTEMA ADMINISTRATIVO</t>
  </si>
  <si>
    <t>Eventos convivencia, integración y reconocimiento</t>
  </si>
  <si>
    <t>SERVICIOS SEDE NEIVA ( DESAYUNO, ALMUERZO Y CENA) 2500</t>
  </si>
  <si>
    <t>SUBSISTEMA DE INVESTIGACIÓN</t>
  </si>
  <si>
    <t>SI-PY2.   Calidad Académica y formación en Investigación.</t>
  </si>
  <si>
    <t>SI-PY3.   Calidad Académica y formación a través de la Investigación</t>
  </si>
  <si>
    <t>SI-PY8.      Creación y Fortalecimiento de Centros, Institutos de investigación, desarrollo y vigilancia Tecnológica e Innovación.</t>
  </si>
  <si>
    <t>9.1</t>
  </si>
  <si>
    <t>2.2</t>
  </si>
  <si>
    <t>9.2</t>
  </si>
  <si>
    <t>2.3</t>
  </si>
  <si>
    <t>9.3</t>
  </si>
  <si>
    <t>2.4</t>
  </si>
  <si>
    <t>9.4</t>
  </si>
  <si>
    <t>2.5</t>
  </si>
  <si>
    <t>9.5</t>
  </si>
  <si>
    <t>2.6</t>
  </si>
  <si>
    <t>9.6</t>
  </si>
  <si>
    <t>SUBSISTEMA DE BIENESTAR</t>
  </si>
  <si>
    <t>1.4</t>
  </si>
  <si>
    <t>1.5</t>
  </si>
  <si>
    <t>1.6</t>
  </si>
  <si>
    <t>1.7</t>
  </si>
  <si>
    <t>1.8</t>
  </si>
  <si>
    <t>SUBSISTEMA ADMINISTRATIVO</t>
  </si>
  <si>
    <t>SA-PY1.    Revisión, reforma y actualización de la Plataforma Jurídico - Normativa institucional.</t>
  </si>
  <si>
    <t>SA-PY2.b  Desarrollo, dotación y Mantenimiento de las Sedes</t>
  </si>
  <si>
    <t>SA-PY4.     Creación del Grupo de Proyectos Institucionales Especiales (GPIE).</t>
  </si>
  <si>
    <t>SA-PY7. Formación y capacitación al personal administrativo y operativo.</t>
  </si>
  <si>
    <t>2a.2</t>
  </si>
  <si>
    <t>2b.1</t>
  </si>
  <si>
    <t>2b.2</t>
  </si>
  <si>
    <t>2b.5</t>
  </si>
  <si>
    <t>2b.6</t>
  </si>
  <si>
    <t>2.7</t>
  </si>
  <si>
    <t>2.8</t>
  </si>
  <si>
    <t>2.9</t>
  </si>
  <si>
    <t>2a.1</t>
  </si>
  <si>
    <t>2a.3</t>
  </si>
  <si>
    <t>2b.3</t>
  </si>
  <si>
    <t>2b.4</t>
  </si>
  <si>
    <t>2b.7</t>
  </si>
  <si>
    <t>2b.8</t>
  </si>
  <si>
    <t>TOTAL</t>
  </si>
  <si>
    <t xml:space="preserve">Grupos Artísticos= </t>
  </si>
  <si>
    <t xml:space="preserve">Talleres de Formación= </t>
  </si>
  <si>
    <t>1 Proyecto</t>
  </si>
  <si>
    <t>1 Documento</t>
  </si>
  <si>
    <t>1 Observatorio</t>
  </si>
  <si>
    <t xml:space="preserve">1. Contrato VIPS 30. JUAN PABLO HERRERA MORENO. prestar sus servicios como Profesional en Comunicación adscrito a la Oficina de Comunicaciones de la Usco, para  que apoye la Política de Comunicación Institucional.  
2. Avance 45. JUAN PABLO HERRERA MORENO. APOYO ECONÓMICO PARA TRANSPORTE Y GASTOS DE MANUTENCIÓN A LA SEDE DE PITALITO CON EL PROPOSITO DE REALIZAR UNA REUNIÓN DE SOCIALIZACIÓN DEL PLAN ESTRATEGICO DE COMUNICACIONES Y LA ARTICULACIÓN DE LA SEDE AL PROCESO Y REALIZAR BANCO DE IMAGEN INSTITUCIONAL.
3. Orden Administrativa 26. FONDO DE TECNOLOGIAS DE LA INFORMACION Y LAS COMUNICACIONES, docente JUAN CARLOS ACEBEDO RESTREPO  Decano de la Facultad de Ciencias Sociales y Humanas. cancelación de la cuota anual de la contraprestación por uso del espectro radioeléctrico de la emisora institucional
</t>
  </si>
  <si>
    <t>1 Plan</t>
  </si>
  <si>
    <t>Grupos</t>
  </si>
  <si>
    <r>
      <t xml:space="preserve">CONTRATO UC - 002 HERNANDO DIAZ LLANO INTERVENTORIA TECNICA, ADMINISTRATIVA Y FINANCIERA A CONTRATO DE OBRA UC-074 $53,834,497.   </t>
    </r>
    <r>
      <rPr>
        <sz val="11"/>
        <color theme="5" tint="-0.249977111117893"/>
        <rFont val="Calibri"/>
        <family val="2"/>
        <scheme val="minor"/>
      </rPr>
      <t xml:space="preserve">CONTRATO UC - 003 CONSTRUCCIONES, SERVICIOS Y CONSULTORIAS 
PRIMAVERA S.A.S.,  "INTERVENTORIA TECNICA, ADMINISTRATIVA Y FINANCIERA A CONTRATO DE OBRA UC-075" $72,148,000.   </t>
    </r>
    <r>
      <rPr>
        <sz val="11"/>
        <color theme="9" tint="-0.249977111117893"/>
        <rFont val="Calibri"/>
        <family val="2"/>
        <scheme val="minor"/>
      </rPr>
      <t xml:space="preserve">CONTRATO UC - 017 JOSE GELMO CUELLAR SILVA "CONSTRUCCION Y ADECUACION DE SITIOS DE DISPOSICION DE RESIDUOS PELIGROSOS Y ESPECIALES DE LA USCO" $27,066,444.  60 Metros 2 </t>
    </r>
    <r>
      <rPr>
        <sz val="11"/>
        <color theme="8" tint="-0.249977111117893"/>
        <rFont val="Calibri"/>
        <family val="2"/>
        <scheme val="minor"/>
      </rPr>
      <t>CONTRATO UC - 018 SCI SERVICIO COLOMBIANO DE INGENIERIA S.A.S "INSTALACION CONCERTINA MURO CRA 6W, INSTALACION CASETAS Y CONSTRUCCION MESAS Y SILLAS SEDE CENTRAL" $38,322,454. 35 Metros 2.</t>
    </r>
  </si>
  <si>
    <t>proyecto</t>
  </si>
  <si>
    <t>SF-PY4.  Autoevaluación y Acreditación de Programas Académicos de Pregrado y Postgrado.</t>
  </si>
  <si>
    <t>SUBSISTEMA DE PROYECCIÓN SOCIAL</t>
  </si>
  <si>
    <t>TRIMESTRE 1                    71%</t>
  </si>
  <si>
    <t>TRIMESTRE 1                59%</t>
  </si>
  <si>
    <t>TRIMESTRE 1              24%</t>
  </si>
  <si>
    <t>TRIMESTRE 1                    37%</t>
  </si>
  <si>
    <t>TRIMESTRE 1                       30%</t>
  </si>
  <si>
    <t>2300 personas</t>
  </si>
  <si>
    <r>
      <t>MANTENIMIENTO PREVENTIVO DE EQUIPOS DE LABORATORIOS DE LA FACULTAD DE SALUD DE LA USCO (SALDO EN PROCESO CONTRACTUAL)</t>
    </r>
    <r>
      <rPr>
        <sz val="11"/>
        <color theme="9" tint="-0.249977111117893"/>
        <rFont val="Calibri"/>
        <family val="2"/>
        <scheme val="minor"/>
      </rPr>
      <t xml:space="preserve"> CONTRATO No.V.A. 0048 2016 PRODUQUIMICA DE COLOMBIA  SA "MANTENIMIENTO PREVENTIVO DEL DESTILADOR, EQUIPO MÉDICO-CIENTÍFICO ESPECIALIZADO DE ALTA TECNOLOGÍA DEL LABORATORIO DE MICROBIOLOGÍA DE LA FACULTAD DE SALUD UNIVERSIDAD SURCOLOMBIANA." $487,200 </t>
    </r>
    <r>
      <rPr>
        <sz val="11"/>
        <color theme="7" tint="-0.249977111117893"/>
        <rFont val="Calibri"/>
        <family val="2"/>
        <scheme val="minor"/>
      </rPr>
      <t xml:space="preserve">CONTRATO No.V.A. 0048 2016 UBER ALEXIS MESA URIBE "SERVICIO DE MANTENIMIENTO PREVENTIVO Y CALIBRACIÓN DE MICROPIPETAS MONOCANALES Y MULTICANALES, EQUIPOS MÉDICO-CIENTÍFICOS ESPECIALIZADOS DE ALTA TECNOLOGÍA DEL LABORATORIO DE INFECCIÓN E INMUNIDAD DE LA FACULTAD DE SALUD DE LA UNIVERSIDAD SURCOLOMBIANA."$2,890,000 </t>
    </r>
    <r>
      <rPr>
        <sz val="11"/>
        <color theme="5" tint="-0.249977111117893"/>
        <rFont val="Calibri"/>
        <family val="2"/>
        <scheme val="minor"/>
      </rPr>
      <t xml:space="preserve">CONTRATO No.V.A. 0051 2016 ANALYTYCA SAS "MANTENIMIENTO PREVENTIVO DEL LECTOR DE MICROPLACAS MULTISKAN FC, EQUIPO MÉDICO-CIENTÍFICO ESPECIALIZADO DE ALTA TECNOLOGÍA DEL LABORATORIO DE INFECCIÓN E INMUNIDAD DE LA FACULTAD DE SALUD, UNIVERSIDAD SURCOLOMBIANA."$979,040. </t>
    </r>
    <r>
      <rPr>
        <sz val="11"/>
        <color theme="1"/>
        <rFont val="Calibri"/>
        <family val="2"/>
        <scheme val="minor"/>
      </rPr>
      <t>MANTENIMIENTO PREVENTIVO DE EQUIPOS DE OPTICA DE LABORATORIOS DE BIOLOGIA FACIEN USCO $9,813,000 EN PROCESO DE CONTRATACIÓN.</t>
    </r>
  </si>
</sst>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6" formatCode="&quot;$&quot;\ #,##0_);[Red]\(&quot;$&quot;\ #,##0\)"/>
    <numFmt numFmtId="43" formatCode="_(* #,##0.00_);_(* \(#,##0.00\);_(* &quot;-&quot;??_);_(@_)"/>
    <numFmt numFmtId="164" formatCode="_(&quot;$ &quot;* #,##0.00_);_(&quot;$ &quot;* \(#,##0.00\);_(&quot;$ &quot;* \-??_);_(@_)"/>
    <numFmt numFmtId="165" formatCode="&quot;$ &quot;#,##0"/>
    <numFmt numFmtId="166" formatCode="&quot;$&quot;\ #,##0.00"/>
    <numFmt numFmtId="167" formatCode="_(* #,##0_);_(* \(#,##0\);_(* &quot;-&quot;??_);_(@_)"/>
  </numFmts>
  <fonts count="37" x14ac:knownFonts="1">
    <font>
      <sz val="11"/>
      <color theme="1"/>
      <name val="Calibri"/>
      <family val="2"/>
      <scheme val="minor"/>
    </font>
    <font>
      <sz val="11"/>
      <color rgb="FF000000"/>
      <name val="Calibri"/>
      <family val="2"/>
      <charset val="1"/>
    </font>
    <font>
      <b/>
      <sz val="12"/>
      <color rgb="FF000000"/>
      <name val="Calibri"/>
      <family val="2"/>
      <charset val="1"/>
    </font>
    <font>
      <sz val="11"/>
      <color theme="1"/>
      <name val="Calibri"/>
      <family val="2"/>
      <scheme val="minor"/>
    </font>
    <font>
      <b/>
      <sz val="12"/>
      <color theme="1"/>
      <name val="Calibri"/>
      <family val="2"/>
      <scheme val="minor"/>
    </font>
    <font>
      <sz val="12"/>
      <color theme="1"/>
      <name val="Calibri"/>
      <family val="2"/>
      <scheme val="minor"/>
    </font>
    <font>
      <sz val="11"/>
      <color rgb="FF000000"/>
      <name val="Calibri"/>
      <family val="2"/>
    </font>
    <font>
      <sz val="11"/>
      <name val="Calibri"/>
      <family val="2"/>
      <charset val="1"/>
    </font>
    <font>
      <sz val="12"/>
      <name val="Calibri"/>
      <family val="2"/>
      <charset val="1"/>
    </font>
    <font>
      <sz val="12"/>
      <color rgb="FF000000"/>
      <name val="Calibri"/>
      <family val="2"/>
      <charset val="1"/>
    </font>
    <font>
      <b/>
      <sz val="11"/>
      <color theme="1"/>
      <name val="Calibri"/>
      <family val="2"/>
      <scheme val="minor"/>
    </font>
    <font>
      <b/>
      <sz val="9"/>
      <color indexed="8"/>
      <name val="Arial"/>
      <family val="2"/>
    </font>
    <font>
      <sz val="9"/>
      <color indexed="8"/>
      <name val="Arial"/>
      <family val="2"/>
    </font>
    <font>
      <b/>
      <sz val="11"/>
      <color indexed="8"/>
      <name val="Calibri"/>
      <family val="2"/>
    </font>
    <font>
      <sz val="8"/>
      <color indexed="8"/>
      <name val="Calibri"/>
      <family val="2"/>
    </font>
    <font>
      <b/>
      <sz val="10"/>
      <color indexed="8"/>
      <name val="Calibri"/>
      <family val="2"/>
    </font>
    <font>
      <sz val="9"/>
      <color indexed="8"/>
      <name val="Calibri"/>
      <family val="2"/>
    </font>
    <font>
      <sz val="8"/>
      <color indexed="8"/>
      <name val="Arial"/>
      <family val="2"/>
    </font>
    <font>
      <sz val="9"/>
      <color indexed="81"/>
      <name val="Tahoma"/>
      <family val="2"/>
    </font>
    <font>
      <sz val="11"/>
      <name val="Calibri"/>
      <family val="2"/>
      <scheme val="minor"/>
    </font>
    <font>
      <b/>
      <sz val="10"/>
      <color theme="1"/>
      <name val="Calibri"/>
      <family val="2"/>
      <scheme val="minor"/>
    </font>
    <font>
      <sz val="11"/>
      <color theme="4" tint="-0.249977111117893"/>
      <name val="Calibri"/>
      <family val="2"/>
      <scheme val="minor"/>
    </font>
    <font>
      <sz val="11"/>
      <color theme="5" tint="-0.249977111117893"/>
      <name val="Calibri"/>
      <family val="2"/>
      <scheme val="minor"/>
    </font>
    <font>
      <sz val="11"/>
      <color theme="9" tint="-0.249977111117893"/>
      <name val="Calibri"/>
      <family val="2"/>
      <scheme val="minor"/>
    </font>
    <font>
      <sz val="11"/>
      <color theme="8" tint="-0.249977111117893"/>
      <name val="Calibri"/>
      <family val="2"/>
      <scheme val="minor"/>
    </font>
    <font>
      <sz val="11"/>
      <color theme="6" tint="-0.249977111117893"/>
      <name val="Calibri"/>
      <family val="2"/>
      <scheme val="minor"/>
    </font>
    <font>
      <sz val="11"/>
      <color theme="2" tint="-0.749992370372631"/>
      <name val="Calibri"/>
      <family val="2"/>
      <scheme val="minor"/>
    </font>
    <font>
      <sz val="11"/>
      <color theme="5" tint="0.39997558519241921"/>
      <name val="Calibri"/>
      <family val="2"/>
      <scheme val="minor"/>
    </font>
    <font>
      <sz val="11"/>
      <color theme="7" tint="-0.249977111117893"/>
      <name val="Calibri"/>
      <family val="2"/>
      <scheme val="minor"/>
    </font>
    <font>
      <sz val="11"/>
      <color theme="7" tint="0.39997558519241921"/>
      <name val="Calibri"/>
      <family val="2"/>
      <scheme val="minor"/>
    </font>
    <font>
      <sz val="11"/>
      <color indexed="8"/>
      <name val="Arial"/>
      <family val="2"/>
    </font>
    <font>
      <sz val="14"/>
      <name val="Calibri"/>
      <family val="2"/>
      <scheme val="minor"/>
    </font>
    <font>
      <b/>
      <sz val="11"/>
      <color rgb="FF000000"/>
      <name val="Calibri"/>
      <family val="2"/>
      <charset val="1"/>
    </font>
    <font>
      <sz val="9"/>
      <color rgb="FF000000"/>
      <name val="Calibri"/>
      <family val="2"/>
      <charset val="1"/>
    </font>
    <font>
      <sz val="10"/>
      <name val="Calibri"/>
      <family val="2"/>
      <charset val="1"/>
    </font>
    <font>
      <sz val="10"/>
      <color rgb="FF000000"/>
      <name val="Calibri"/>
      <family val="2"/>
      <charset val="1"/>
    </font>
    <font>
      <sz val="9"/>
      <name val="Calibri"/>
      <family val="2"/>
      <charset val="1"/>
    </font>
  </fonts>
  <fills count="31">
    <fill>
      <patternFill patternType="none"/>
    </fill>
    <fill>
      <patternFill patternType="gray125"/>
    </fill>
    <fill>
      <patternFill patternType="solid">
        <fgColor rgb="FFD8E4BC"/>
        <bgColor rgb="FFD7E4BD"/>
      </patternFill>
    </fill>
    <fill>
      <patternFill patternType="solid">
        <fgColor theme="5" tint="0.39997558519241921"/>
        <bgColor indexed="64"/>
      </patternFill>
    </fill>
    <fill>
      <patternFill patternType="solid">
        <fgColor rgb="FF31869B"/>
        <bgColor rgb="FF4F81BD"/>
      </patternFill>
    </fill>
    <fill>
      <patternFill patternType="solid">
        <fgColor rgb="FF76933C"/>
        <bgColor rgb="FF7F7F7F"/>
      </patternFill>
    </fill>
    <fill>
      <patternFill patternType="solid">
        <fgColor theme="3" tint="0.79998168889431442"/>
        <bgColor indexed="64"/>
      </patternFill>
    </fill>
    <fill>
      <patternFill patternType="solid">
        <fgColor rgb="FFC5D9F1"/>
        <bgColor rgb="FFD9D9D9"/>
      </patternFill>
    </fill>
    <fill>
      <patternFill patternType="solid">
        <fgColor theme="3" tint="0.79998168889431442"/>
        <bgColor rgb="FF7F7F7F"/>
      </patternFill>
    </fill>
    <fill>
      <patternFill patternType="solid">
        <fgColor rgb="FFFFFF00"/>
        <bgColor indexed="64"/>
      </patternFill>
    </fill>
    <fill>
      <patternFill patternType="solid">
        <fgColor theme="9" tint="0.79998168889431442"/>
        <bgColor indexed="64"/>
      </patternFill>
    </fill>
    <fill>
      <patternFill patternType="solid">
        <fgColor rgb="FFD99694"/>
        <bgColor rgb="FFE6B9B8"/>
      </patternFill>
    </fill>
    <fill>
      <patternFill patternType="solid">
        <fgColor theme="9" tint="0.79998168889431442"/>
        <bgColor rgb="FFFDE9D9"/>
      </patternFill>
    </fill>
    <fill>
      <patternFill patternType="solid">
        <fgColor rgb="FFFDEADA"/>
        <bgColor rgb="FFFDE9D9"/>
      </patternFill>
    </fill>
    <fill>
      <patternFill patternType="solid">
        <fgColor theme="4" tint="0.79998168889431442"/>
        <bgColor indexed="64"/>
      </patternFill>
    </fill>
    <fill>
      <patternFill patternType="solid">
        <fgColor theme="6" tint="0.79998168889431442"/>
        <bgColor indexed="64"/>
      </patternFill>
    </fill>
    <fill>
      <patternFill patternType="solid">
        <fgColor theme="0"/>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FF"/>
        <bgColor rgb="FFFDEADA"/>
      </patternFill>
    </fill>
    <fill>
      <patternFill patternType="solid">
        <fgColor rgb="FFFF0000"/>
        <bgColor rgb="FF993300"/>
      </patternFill>
    </fill>
    <fill>
      <patternFill patternType="solid">
        <fgColor rgb="FFFFFF00"/>
        <bgColor rgb="FFD8E4BC"/>
      </patternFill>
    </fill>
    <fill>
      <patternFill patternType="solid">
        <fgColor rgb="FF00B0F0"/>
        <bgColor rgb="FF993300"/>
      </patternFill>
    </fill>
    <fill>
      <patternFill patternType="solid">
        <fgColor rgb="FFFF0000"/>
        <bgColor rgb="FFFF66FF"/>
      </patternFill>
    </fill>
    <fill>
      <patternFill patternType="solid">
        <fgColor rgb="FFFFFF00"/>
        <bgColor rgb="FF993300"/>
      </patternFill>
    </fill>
    <fill>
      <patternFill patternType="solid">
        <fgColor rgb="FF00B0F0"/>
        <bgColor rgb="FF31869B"/>
      </patternFill>
    </fill>
    <fill>
      <patternFill patternType="solid">
        <fgColor rgb="FF00B0F0"/>
        <bgColor rgb="FFD8E4BC"/>
      </patternFill>
    </fill>
    <fill>
      <patternFill patternType="solid">
        <fgColor rgb="FFFF0000"/>
        <bgColor rgb="FFFDE9D9"/>
      </patternFill>
    </fill>
    <fill>
      <patternFill patternType="solid">
        <fgColor rgb="FFFFFF00"/>
        <bgColor rgb="FF31869B"/>
      </patternFill>
    </fill>
    <fill>
      <patternFill patternType="solid">
        <fgColor rgb="FFFF0000"/>
        <bgColor rgb="FFD8E4BC"/>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8"/>
      </left>
      <right style="thin">
        <color indexed="8"/>
      </right>
      <top/>
      <bottom/>
      <diagonal/>
    </border>
    <border>
      <left style="thin">
        <color indexed="8"/>
      </left>
      <right/>
      <top/>
      <bottom/>
      <diagonal/>
    </border>
  </borders>
  <cellStyleXfs count="4">
    <xf numFmtId="0" fontId="0" fillId="0" borderId="0"/>
    <xf numFmtId="164" fontId="1" fillId="0" borderId="0"/>
    <xf numFmtId="43" fontId="3" fillId="0" borderId="0" applyFont="0" applyFill="0" applyBorder="0" applyAlignment="0" applyProtection="0"/>
    <xf numFmtId="9" fontId="3" fillId="0" borderId="0" applyFont="0" applyFill="0" applyBorder="0" applyAlignment="0" applyProtection="0"/>
  </cellStyleXfs>
  <cellXfs count="227">
    <xf numFmtId="0" fontId="0" fillId="0" borderId="0" xfId="0"/>
    <xf numFmtId="0" fontId="2" fillId="5" borderId="1" xfId="1" applyNumberFormat="1" applyFont="1" applyFill="1" applyBorder="1" applyAlignment="1" applyProtection="1">
      <alignment horizontal="center" vertical="center" wrapText="1"/>
    </xf>
    <xf numFmtId="0" fontId="0" fillId="0" borderId="1" xfId="0" applyBorder="1" applyAlignment="1">
      <alignment horizontal="center" vertical="center" wrapText="1"/>
    </xf>
    <xf numFmtId="3" fontId="0" fillId="0" borderId="1" xfId="0" applyNumberFormat="1" applyBorder="1" applyAlignment="1">
      <alignment horizontal="center" vertical="center" wrapText="1"/>
    </xf>
    <xf numFmtId="3" fontId="0" fillId="0" borderId="1" xfId="0" applyNumberFormat="1" applyBorder="1" applyAlignment="1">
      <alignment horizontal="center" vertical="center"/>
    </xf>
    <xf numFmtId="0" fontId="0" fillId="0" borderId="1" xfId="0" applyBorder="1" applyAlignment="1">
      <alignment horizontal="center" vertical="center"/>
    </xf>
    <xf numFmtId="9" fontId="0" fillId="0" borderId="1" xfId="0" applyNumberFormat="1" applyBorder="1" applyAlignment="1">
      <alignment horizontal="center" vertical="center"/>
    </xf>
    <xf numFmtId="10" fontId="0" fillId="0" borderId="1" xfId="0" applyNumberFormat="1" applyBorder="1" applyAlignment="1">
      <alignment horizontal="center" vertical="center"/>
    </xf>
    <xf numFmtId="0" fontId="0" fillId="0" borderId="1" xfId="0" applyBorder="1" applyAlignment="1">
      <alignment horizontal="left" vertical="top" wrapText="1"/>
    </xf>
    <xf numFmtId="0" fontId="0" fillId="0" borderId="1" xfId="0" applyFill="1" applyBorder="1" applyAlignment="1">
      <alignment horizontal="left" vertical="top" wrapText="1"/>
    </xf>
    <xf numFmtId="0" fontId="0" fillId="9" borderId="1" xfId="0" applyFill="1" applyBorder="1" applyAlignment="1">
      <alignment horizontal="center" vertical="center"/>
    </xf>
    <xf numFmtId="0" fontId="0" fillId="0" borderId="1" xfId="0" applyBorder="1" applyAlignment="1">
      <alignment wrapText="1"/>
    </xf>
    <xf numFmtId="3" fontId="0" fillId="0" borderId="1" xfId="0" applyNumberFormat="1" applyBorder="1" applyAlignment="1">
      <alignment vertical="center"/>
    </xf>
    <xf numFmtId="0" fontId="0" fillId="0" borderId="1" xfId="0" applyBorder="1"/>
    <xf numFmtId="3" fontId="0" fillId="0" borderId="1" xfId="0" applyNumberFormat="1" applyBorder="1" applyAlignment="1">
      <alignment horizontal="right" vertical="center" wrapText="1"/>
    </xf>
    <xf numFmtId="1" fontId="0" fillId="0" borderId="2" xfId="0" applyNumberFormat="1" applyFont="1" applyBorder="1" applyAlignment="1">
      <alignment horizontal="center" vertical="center"/>
    </xf>
    <xf numFmtId="0" fontId="6" fillId="13" borderId="4" xfId="0" applyFont="1" applyFill="1" applyBorder="1" applyAlignment="1">
      <alignment horizontal="center"/>
    </xf>
    <xf numFmtId="0" fontId="6" fillId="13" borderId="1" xfId="0" applyFont="1" applyFill="1" applyBorder="1" applyAlignment="1">
      <alignment horizontal="center"/>
    </xf>
    <xf numFmtId="0" fontId="6" fillId="13" borderId="1" xfId="0" applyFont="1" applyFill="1" applyBorder="1" applyAlignment="1">
      <alignment horizontal="center" vertical="center" wrapText="1"/>
    </xf>
    <xf numFmtId="0" fontId="6" fillId="0" borderId="0" xfId="0" applyFont="1" applyAlignment="1">
      <alignment horizontal="center"/>
    </xf>
    <xf numFmtId="0" fontId="6" fillId="0" borderId="0" xfId="0" applyFont="1"/>
    <xf numFmtId="1" fontId="0" fillId="0" borderId="0" xfId="0" applyNumberFormat="1" applyFont="1" applyBorder="1" applyAlignment="1">
      <alignment horizontal="center" vertical="center"/>
    </xf>
    <xf numFmtId="1" fontId="0" fillId="0" borderId="1" xfId="0" applyNumberFormat="1" applyFont="1" applyBorder="1" applyAlignment="1">
      <alignment horizontal="center" vertical="center"/>
    </xf>
    <xf numFmtId="0" fontId="6" fillId="0" borderId="0" xfId="0" applyFont="1" applyFill="1" applyBorder="1" applyAlignment="1">
      <alignment horizontal="center"/>
    </xf>
    <xf numFmtId="1" fontId="7" fillId="0" borderId="0" xfId="1" applyNumberFormat="1" applyFont="1" applyFill="1" applyBorder="1" applyAlignment="1" applyProtection="1">
      <alignment horizontal="center" vertical="center" wrapText="1"/>
    </xf>
    <xf numFmtId="0" fontId="6" fillId="0" borderId="0" xfId="0" applyFont="1" applyFill="1" applyBorder="1" applyAlignment="1">
      <alignment horizontal="center" vertical="center" wrapText="1"/>
    </xf>
    <xf numFmtId="0" fontId="9" fillId="13" borderId="1" xfId="0" applyFont="1" applyFill="1" applyBorder="1" applyAlignment="1">
      <alignment horizontal="center"/>
    </xf>
    <xf numFmtId="0" fontId="8" fillId="13" borderId="1" xfId="0" applyFont="1" applyFill="1" applyBorder="1" applyAlignment="1">
      <alignment horizontal="center" vertical="center" wrapText="1"/>
    </xf>
    <xf numFmtId="0" fontId="9" fillId="0" borderId="0" xfId="0" applyFont="1" applyAlignment="1">
      <alignment horizontal="center"/>
    </xf>
    <xf numFmtId="0" fontId="9" fillId="0" borderId="0" xfId="0" applyFont="1" applyBorder="1" applyAlignment="1">
      <alignment horizontal="center"/>
    </xf>
    <xf numFmtId="0" fontId="9" fillId="0" borderId="0" xfId="0" applyFont="1" applyFill="1" applyBorder="1" applyAlignment="1">
      <alignment horizontal="center"/>
    </xf>
    <xf numFmtId="1" fontId="0" fillId="0" borderId="0" xfId="1" applyNumberFormat="1" applyFont="1" applyFill="1" applyBorder="1" applyAlignment="1" applyProtection="1">
      <alignment horizontal="center" vertical="center" wrapText="1"/>
    </xf>
    <xf numFmtId="0" fontId="9" fillId="13" borderId="0" xfId="0" applyFont="1" applyFill="1" applyBorder="1" applyAlignment="1">
      <alignment horizontal="center"/>
    </xf>
    <xf numFmtId="0" fontId="0" fillId="0" borderId="2" xfId="0" applyBorder="1" applyAlignment="1">
      <alignment horizontal="center" vertical="center" wrapText="1"/>
    </xf>
    <xf numFmtId="0" fontId="0" fillId="0" borderId="1" xfId="0" applyBorder="1" applyAlignment="1">
      <alignment horizontal="center" vertical="center" wrapText="1"/>
    </xf>
    <xf numFmtId="0" fontId="0" fillId="0" borderId="1" xfId="0" applyFill="1" applyBorder="1" applyAlignment="1">
      <alignment horizontal="center" vertical="center"/>
    </xf>
    <xf numFmtId="10" fontId="3" fillId="0" borderId="1" xfId="3" applyNumberFormat="1" applyFont="1" applyBorder="1" applyAlignment="1">
      <alignment horizontal="center" vertical="center"/>
    </xf>
    <xf numFmtId="3" fontId="0" fillId="14" borderId="1" xfId="0" applyNumberFormat="1" applyFill="1" applyBorder="1" applyAlignment="1">
      <alignment horizontal="right" vertical="center" wrapText="1"/>
    </xf>
    <xf numFmtId="166" fontId="0" fillId="0" borderId="1" xfId="0" applyNumberFormat="1" applyBorder="1" applyAlignment="1">
      <alignment horizontal="left" vertical="center" wrapText="1"/>
    </xf>
    <xf numFmtId="166" fontId="0" fillId="0" borderId="1" xfId="0" applyNumberFormat="1" applyBorder="1" applyAlignment="1">
      <alignment horizontal="center" vertical="center" wrapText="1"/>
    </xf>
    <xf numFmtId="0" fontId="0" fillId="0" borderId="1" xfId="0" applyBorder="1" applyAlignment="1">
      <alignment horizontal="left" vertical="center" wrapText="1"/>
    </xf>
    <xf numFmtId="0" fontId="0" fillId="14" borderId="1" xfId="0" applyFill="1" applyBorder="1" applyAlignment="1">
      <alignment horizontal="center" vertical="center"/>
    </xf>
    <xf numFmtId="0" fontId="0" fillId="16" borderId="1" xfId="0" applyFill="1" applyBorder="1" applyAlignment="1">
      <alignment horizontal="center" vertical="center"/>
    </xf>
    <xf numFmtId="0" fontId="0" fillId="16" borderId="1" xfId="0" quotePrefix="1" applyFill="1" applyBorder="1" applyAlignment="1">
      <alignment horizontal="center" vertical="center"/>
    </xf>
    <xf numFmtId="0" fontId="0" fillId="0" borderId="1" xfId="0" applyBorder="1" applyAlignment="1">
      <alignment vertical="center"/>
    </xf>
    <xf numFmtId="3" fontId="0" fillId="0" borderId="1" xfId="0" applyNumberFormat="1" applyBorder="1"/>
    <xf numFmtId="0" fontId="0" fillId="0" borderId="0" xfId="0" applyFill="1" applyBorder="1" applyAlignment="1">
      <alignment horizontal="center" vertical="center"/>
    </xf>
    <xf numFmtId="0" fontId="0" fillId="0" borderId="0" xfId="0" applyBorder="1"/>
    <xf numFmtId="0" fontId="0" fillId="0" borderId="0" xfId="0" applyFill="1" applyBorder="1" applyAlignment="1">
      <alignment horizontal="center" vertical="center" wrapText="1"/>
    </xf>
    <xf numFmtId="3" fontId="0" fillId="0" borderId="0" xfId="0" applyNumberFormat="1" applyFill="1" applyBorder="1" applyAlignment="1">
      <alignment horizontal="right" vertical="center" wrapText="1"/>
    </xf>
    <xf numFmtId="3" fontId="0" fillId="0" borderId="0" xfId="0" applyNumberFormat="1" applyFill="1" applyBorder="1" applyAlignment="1">
      <alignment horizontal="center" vertical="center"/>
    </xf>
    <xf numFmtId="10" fontId="3" fillId="0" borderId="0" xfId="3" applyNumberFormat="1" applyFont="1" applyFill="1" applyBorder="1" applyAlignment="1">
      <alignment horizontal="center" vertical="center"/>
    </xf>
    <xf numFmtId="0" fontId="0" fillId="0" borderId="0" xfId="0" applyFill="1" applyBorder="1" applyAlignment="1">
      <alignment horizontal="left" vertical="center" wrapText="1"/>
    </xf>
    <xf numFmtId="9" fontId="0" fillId="0" borderId="0" xfId="0" applyNumberFormat="1" applyFill="1" applyBorder="1" applyAlignment="1">
      <alignment horizontal="center" vertical="center" wrapText="1"/>
    </xf>
    <xf numFmtId="0" fontId="0" fillId="15" borderId="2" xfId="0" applyFill="1" applyBorder="1" applyAlignment="1">
      <alignment horizontal="center" vertical="center" wrapText="1"/>
    </xf>
    <xf numFmtId="3" fontId="0" fillId="15" borderId="2" xfId="0" applyNumberFormat="1" applyFill="1" applyBorder="1" applyAlignment="1">
      <alignment horizontal="center" vertical="center" wrapText="1"/>
    </xf>
    <xf numFmtId="3" fontId="0" fillId="14" borderId="2" xfId="0" applyNumberFormat="1" applyFill="1" applyBorder="1" applyAlignment="1">
      <alignment horizontal="center" vertical="center" wrapText="1"/>
    </xf>
    <xf numFmtId="3" fontId="0" fillId="0" borderId="2" xfId="0" applyNumberFormat="1" applyBorder="1" applyAlignment="1">
      <alignment horizontal="center" vertical="center"/>
    </xf>
    <xf numFmtId="0" fontId="0" fillId="0" borderId="2" xfId="0" applyBorder="1" applyAlignment="1">
      <alignment horizontal="center" vertical="center"/>
    </xf>
    <xf numFmtId="0" fontId="0" fillId="0" borderId="2" xfId="0" applyFill="1" applyBorder="1" applyAlignment="1">
      <alignment horizontal="center" vertical="center"/>
    </xf>
    <xf numFmtId="0" fontId="12" fillId="0" borderId="2" xfId="0" applyFont="1" applyBorder="1" applyAlignment="1">
      <alignment horizontal="left" vertical="center" wrapText="1"/>
    </xf>
    <xf numFmtId="3" fontId="0" fillId="0" borderId="2" xfId="0" applyNumberFormat="1" applyBorder="1" applyAlignment="1">
      <alignment horizontal="center" vertical="center" wrapText="1"/>
    </xf>
    <xf numFmtId="0" fontId="0" fillId="0" borderId="2" xfId="0" applyBorder="1" applyAlignment="1">
      <alignment horizontal="left" vertical="center" wrapText="1"/>
    </xf>
    <xf numFmtId="10" fontId="3" fillId="0" borderId="2" xfId="3" applyNumberFormat="1" applyFont="1" applyBorder="1" applyAlignment="1">
      <alignment horizontal="center" vertical="center"/>
    </xf>
    <xf numFmtId="0" fontId="0" fillId="0" borderId="1" xfId="0" applyBorder="1" applyAlignment="1">
      <alignment horizontal="left" vertical="center"/>
    </xf>
    <xf numFmtId="0" fontId="0" fillId="14" borderId="1" xfId="0" applyFont="1" applyFill="1" applyBorder="1" applyAlignment="1">
      <alignment horizontal="center" vertical="center" wrapText="1"/>
    </xf>
    <xf numFmtId="0" fontId="0" fillId="14" borderId="1" xfId="0" applyFill="1" applyBorder="1" applyAlignment="1">
      <alignment horizontal="center" vertical="center" wrapText="1"/>
    </xf>
    <xf numFmtId="3" fontId="0" fillId="14" borderId="1" xfId="0" applyNumberFormat="1" applyFill="1" applyBorder="1" applyAlignment="1">
      <alignment horizontal="center" vertical="center"/>
    </xf>
    <xf numFmtId="0" fontId="4" fillId="0" borderId="1" xfId="0" applyFont="1" applyBorder="1" applyAlignment="1">
      <alignment horizontal="center" vertical="center"/>
    </xf>
    <xf numFmtId="0" fontId="4" fillId="0" borderId="1" xfId="0" applyFont="1" applyFill="1" applyBorder="1" applyAlignment="1">
      <alignment horizontal="center" vertical="center"/>
    </xf>
    <xf numFmtId="0" fontId="0" fillId="0" borderId="1" xfId="0" applyFill="1" applyBorder="1" applyAlignment="1">
      <alignment horizontal="center" vertical="center" wrapText="1"/>
    </xf>
    <xf numFmtId="3" fontId="0" fillId="0" borderId="1" xfId="2" applyNumberFormat="1" applyFont="1" applyFill="1" applyBorder="1" applyAlignment="1">
      <alignment horizontal="center" vertical="center"/>
    </xf>
    <xf numFmtId="0" fontId="19" fillId="15" borderId="1" xfId="0" applyFont="1" applyFill="1" applyBorder="1" applyAlignment="1">
      <alignment horizontal="center" vertical="center" wrapText="1"/>
    </xf>
    <xf numFmtId="0" fontId="0" fillId="15" borderId="1" xfId="0" applyFill="1" applyBorder="1" applyAlignment="1">
      <alignment horizontal="center" vertical="center" wrapText="1"/>
    </xf>
    <xf numFmtId="1" fontId="0" fillId="0" borderId="1" xfId="2" applyNumberFormat="1" applyFont="1" applyFill="1" applyBorder="1" applyAlignment="1">
      <alignment horizontal="center" vertical="center"/>
    </xf>
    <xf numFmtId="167" fontId="0" fillId="0" borderId="1" xfId="2" applyNumberFormat="1" applyFont="1" applyFill="1" applyBorder="1" applyAlignment="1">
      <alignment horizontal="center" vertical="center"/>
    </xf>
    <xf numFmtId="167" fontId="4" fillId="0" borderId="1" xfId="2" applyNumberFormat="1" applyFont="1" applyBorder="1" applyAlignment="1">
      <alignment horizontal="center" vertical="center"/>
    </xf>
    <xf numFmtId="0" fontId="0" fillId="17" borderId="1" xfId="0" applyFill="1" applyBorder="1" applyAlignment="1">
      <alignment horizontal="center" vertical="center" wrapText="1"/>
    </xf>
    <xf numFmtId="1" fontId="0" fillId="0" borderId="1" xfId="2" applyNumberFormat="1" applyFont="1" applyBorder="1" applyAlignment="1">
      <alignment horizontal="center" vertical="center"/>
    </xf>
    <xf numFmtId="0" fontId="0" fillId="10" borderId="1" xfId="0" applyFill="1" applyBorder="1" applyAlignment="1">
      <alignment horizontal="center" vertical="center" wrapText="1"/>
    </xf>
    <xf numFmtId="3" fontId="0" fillId="10" borderId="1" xfId="0" applyNumberFormat="1" applyFill="1" applyBorder="1" applyAlignment="1">
      <alignment horizontal="right" vertical="center" wrapText="1"/>
    </xf>
    <xf numFmtId="0" fontId="0" fillId="10" borderId="1" xfId="0" applyFill="1" applyBorder="1" applyAlignment="1">
      <alignment horizontal="center" vertical="center"/>
    </xf>
    <xf numFmtId="3" fontId="0" fillId="10" borderId="1" xfId="0" applyNumberFormat="1" applyFill="1" applyBorder="1" applyAlignment="1">
      <alignment horizontal="center" vertical="center"/>
    </xf>
    <xf numFmtId="0" fontId="1" fillId="0" borderId="1" xfId="1" applyNumberFormat="1" applyFont="1" applyFill="1" applyBorder="1" applyAlignment="1" applyProtection="1">
      <alignment horizontal="center" vertical="center" wrapText="1"/>
    </xf>
    <xf numFmtId="167" fontId="0" fillId="0" borderId="1" xfId="2" applyNumberFormat="1" applyFont="1" applyBorder="1" applyAlignment="1">
      <alignment horizontal="center" vertical="center"/>
    </xf>
    <xf numFmtId="167" fontId="4" fillId="0" borderId="1" xfId="0" applyNumberFormat="1" applyFont="1" applyBorder="1" applyAlignment="1">
      <alignment horizontal="center" vertical="center"/>
    </xf>
    <xf numFmtId="0" fontId="10" fillId="0" borderId="1" xfId="0" applyFont="1" applyBorder="1" applyAlignment="1">
      <alignment horizontal="left" vertical="center"/>
    </xf>
    <xf numFmtId="0" fontId="10" fillId="0" borderId="1" xfId="0" applyFont="1" applyBorder="1" applyAlignment="1">
      <alignment horizontal="center" vertical="center" wrapText="1"/>
    </xf>
    <xf numFmtId="3" fontId="10" fillId="0" borderId="1" xfId="0" applyNumberFormat="1" applyFont="1" applyBorder="1" applyAlignment="1">
      <alignment horizontal="right" vertical="center" wrapText="1"/>
    </xf>
    <xf numFmtId="3" fontId="0" fillId="0" borderId="1" xfId="0" applyNumberFormat="1" applyFill="1" applyBorder="1" applyAlignment="1">
      <alignment horizontal="center" vertical="center"/>
    </xf>
    <xf numFmtId="0" fontId="0" fillId="0" borderId="1" xfId="0" applyFill="1" applyBorder="1" applyAlignment="1">
      <alignment vertical="center"/>
    </xf>
    <xf numFmtId="0" fontId="0" fillId="18" borderId="1" xfId="0" applyFill="1" applyBorder="1" applyAlignment="1">
      <alignment horizontal="center" vertical="center" wrapText="1"/>
    </xf>
    <xf numFmtId="3" fontId="0" fillId="18" borderId="1" xfId="0" applyNumberFormat="1" applyFill="1" applyBorder="1" applyAlignment="1">
      <alignment horizontal="right" vertical="center" wrapText="1"/>
    </xf>
    <xf numFmtId="0" fontId="0" fillId="18" borderId="1" xfId="0" applyFill="1" applyBorder="1" applyAlignment="1">
      <alignment horizontal="center" vertical="center"/>
    </xf>
    <xf numFmtId="3" fontId="0" fillId="18" borderId="1" xfId="0" applyNumberFormat="1" applyFill="1" applyBorder="1" applyAlignment="1">
      <alignment horizontal="center" vertical="center"/>
    </xf>
    <xf numFmtId="0" fontId="20" fillId="19" borderId="1" xfId="0" applyFont="1" applyFill="1" applyBorder="1" applyAlignment="1">
      <alignment horizontal="center" vertical="center" wrapText="1"/>
    </xf>
    <xf numFmtId="0" fontId="0" fillId="19" borderId="1" xfId="0" applyFill="1" applyBorder="1" applyAlignment="1">
      <alignment horizontal="center" vertical="center" wrapText="1"/>
    </xf>
    <xf numFmtId="3" fontId="0" fillId="19" borderId="1" xfId="0" applyNumberFormat="1" applyFill="1" applyBorder="1" applyAlignment="1">
      <alignment horizontal="right" vertical="center" wrapText="1"/>
    </xf>
    <xf numFmtId="3" fontId="0" fillId="19" borderId="1" xfId="0" applyNumberFormat="1" applyFill="1" applyBorder="1" applyAlignment="1">
      <alignment horizontal="center" vertical="center"/>
    </xf>
    <xf numFmtId="0" fontId="21" fillId="0" borderId="1" xfId="0" applyFont="1" applyBorder="1" applyAlignment="1">
      <alignment horizontal="left" vertical="center" wrapText="1"/>
    </xf>
    <xf numFmtId="0" fontId="0" fillId="0" borderId="1" xfId="0" applyFont="1" applyBorder="1" applyAlignment="1">
      <alignment horizontal="left" vertical="center" wrapText="1"/>
    </xf>
    <xf numFmtId="0" fontId="19" fillId="0" borderId="1" xfId="0" applyFont="1" applyBorder="1" applyAlignment="1">
      <alignment horizontal="left" vertical="center" wrapText="1"/>
    </xf>
    <xf numFmtId="3" fontId="30" fillId="0" borderId="1" xfId="0" applyNumberFormat="1" applyFont="1" applyFill="1" applyBorder="1" applyAlignment="1">
      <alignment horizontal="center" vertical="center"/>
    </xf>
    <xf numFmtId="3" fontId="30" fillId="0" borderId="1" xfId="0" applyNumberFormat="1" applyFont="1" applyFill="1" applyBorder="1" applyAlignment="1">
      <alignment horizontal="right" vertical="center"/>
    </xf>
    <xf numFmtId="3" fontId="30" fillId="0" borderId="10" xfId="0" applyNumberFormat="1" applyFont="1" applyFill="1" applyBorder="1" applyAlignment="1">
      <alignment horizontal="right" vertical="center"/>
    </xf>
    <xf numFmtId="0" fontId="0" fillId="0" borderId="1" xfId="0" applyFont="1" applyBorder="1" applyAlignment="1">
      <alignment horizontal="center" vertical="center"/>
    </xf>
    <xf numFmtId="3" fontId="0" fillId="0" borderId="1" xfId="0" applyNumberFormat="1" applyFont="1" applyBorder="1" applyAlignment="1">
      <alignment horizontal="center" vertical="center"/>
    </xf>
    <xf numFmtId="3" fontId="30" fillId="0" borderId="11" xfId="0" applyNumberFormat="1" applyFont="1" applyFill="1" applyBorder="1" applyAlignment="1">
      <alignment horizontal="right" vertical="center"/>
    </xf>
    <xf numFmtId="3" fontId="0" fillId="0" borderId="1" xfId="0" applyNumberFormat="1" applyFont="1" applyBorder="1" applyAlignment="1">
      <alignment horizontal="right" vertical="center" wrapText="1"/>
    </xf>
    <xf numFmtId="0" fontId="0" fillId="14" borderId="1" xfId="0" applyFont="1" applyFill="1" applyBorder="1" applyAlignment="1">
      <alignment horizontal="center" vertical="center" wrapText="1"/>
    </xf>
    <xf numFmtId="0" fontId="0" fillId="10" borderId="1" xfId="0" applyFont="1" applyFill="1" applyBorder="1" applyAlignment="1">
      <alignment horizontal="center" vertical="center" wrapText="1"/>
    </xf>
    <xf numFmtId="0" fontId="0" fillId="19" borderId="1" xfId="0" applyFont="1" applyFill="1" applyBorder="1" applyAlignment="1">
      <alignment horizontal="center" vertical="center" wrapText="1"/>
    </xf>
    <xf numFmtId="0" fontId="31" fillId="16" borderId="2" xfId="0" applyFont="1" applyFill="1" applyBorder="1" applyAlignment="1">
      <alignment horizontal="center" vertical="center"/>
    </xf>
    <xf numFmtId="0" fontId="0" fillId="13" borderId="1" xfId="0" applyFont="1" applyFill="1" applyBorder="1" applyAlignment="1">
      <alignment horizontal="center"/>
    </xf>
    <xf numFmtId="1" fontId="7" fillId="0" borderId="1" xfId="1" applyNumberFormat="1" applyFont="1" applyFill="1" applyBorder="1" applyAlignment="1" applyProtection="1">
      <alignment horizontal="center" vertical="center" wrapText="1"/>
    </xf>
    <xf numFmtId="0" fontId="0" fillId="13" borderId="1" xfId="0" applyFont="1" applyFill="1" applyBorder="1" applyAlignment="1">
      <alignment horizontal="center" vertical="center"/>
    </xf>
    <xf numFmtId="0" fontId="0" fillId="10" borderId="1" xfId="0" applyFont="1" applyFill="1" applyBorder="1" applyAlignment="1">
      <alignment horizontal="center"/>
    </xf>
    <xf numFmtId="0" fontId="0" fillId="0" borderId="0" xfId="0" applyFont="1" applyAlignment="1">
      <alignment horizontal="center"/>
    </xf>
    <xf numFmtId="0" fontId="0" fillId="0" borderId="0" xfId="0" applyFont="1"/>
    <xf numFmtId="0" fontId="0" fillId="0" borderId="0" xfId="0" applyFont="1" applyBorder="1" applyAlignment="1">
      <alignment horizontal="center"/>
    </xf>
    <xf numFmtId="0" fontId="0" fillId="0" borderId="0" xfId="0" applyFont="1" applyBorder="1"/>
    <xf numFmtId="0" fontId="0" fillId="13" borderId="0" xfId="0" applyFont="1" applyFill="1" applyBorder="1" applyAlignment="1">
      <alignment horizontal="center"/>
    </xf>
    <xf numFmtId="0" fontId="0" fillId="20" borderId="0" xfId="0" applyFont="1" applyFill="1" applyBorder="1" applyAlignment="1">
      <alignment horizontal="center"/>
    </xf>
    <xf numFmtId="0" fontId="0" fillId="13" borderId="6" xfId="0" applyFont="1" applyFill="1" applyBorder="1" applyAlignment="1">
      <alignment horizontal="center"/>
    </xf>
    <xf numFmtId="0" fontId="0" fillId="0" borderId="0" xfId="0" applyFont="1" applyFill="1" applyBorder="1" applyAlignment="1">
      <alignment horizontal="center"/>
    </xf>
    <xf numFmtId="6" fontId="0" fillId="0" borderId="1" xfId="0" applyNumberFormat="1" applyBorder="1" applyAlignment="1">
      <alignment horizontal="center" vertical="center"/>
    </xf>
    <xf numFmtId="0" fontId="7" fillId="13" borderId="1" xfId="0" applyFont="1" applyFill="1" applyBorder="1" applyAlignment="1">
      <alignment horizontal="center" vertical="center" wrapText="1"/>
    </xf>
    <xf numFmtId="0" fontId="0" fillId="13" borderId="1" xfId="0" applyFont="1" applyFill="1" applyBorder="1" applyAlignment="1">
      <alignment horizontal="center" vertical="center" wrapText="1"/>
    </xf>
    <xf numFmtId="0" fontId="6" fillId="12" borderId="0" xfId="0" applyFont="1" applyFill="1" applyBorder="1" applyAlignment="1">
      <alignment horizontal="center" vertical="center" wrapText="1"/>
    </xf>
    <xf numFmtId="0" fontId="6" fillId="12" borderId="6" xfId="0" applyFont="1" applyFill="1" applyBorder="1" applyAlignment="1">
      <alignment vertical="center" wrapText="1"/>
    </xf>
    <xf numFmtId="0" fontId="6" fillId="12" borderId="1" xfId="0" applyFont="1" applyFill="1" applyBorder="1" applyAlignment="1">
      <alignment vertical="center" wrapText="1"/>
    </xf>
    <xf numFmtId="0" fontId="7" fillId="13" borderId="1" xfId="0" applyFont="1" applyFill="1" applyBorder="1" applyAlignment="1">
      <alignment vertical="center" wrapText="1"/>
    </xf>
    <xf numFmtId="0" fontId="0" fillId="13" borderId="1" xfId="0" applyFont="1" applyFill="1" applyBorder="1" applyAlignment="1">
      <alignment vertical="center" wrapText="1"/>
    </xf>
    <xf numFmtId="0" fontId="8" fillId="13" borderId="1" xfId="0" applyFont="1" applyFill="1" applyBorder="1" applyAlignment="1">
      <alignment vertical="center" wrapText="1"/>
    </xf>
    <xf numFmtId="0" fontId="0" fillId="13" borderId="4" xfId="0" applyFont="1" applyFill="1" applyBorder="1" applyAlignment="1">
      <alignment horizontal="center" vertical="center"/>
    </xf>
    <xf numFmtId="0" fontId="0" fillId="13" borderId="4" xfId="0" applyFont="1" applyFill="1" applyBorder="1" applyAlignment="1">
      <alignment horizontal="center" vertical="center" wrapText="1"/>
    </xf>
    <xf numFmtId="0" fontId="33" fillId="13" borderId="1" xfId="0" applyFont="1" applyFill="1" applyBorder="1" applyAlignment="1">
      <alignment vertical="center" wrapText="1"/>
    </xf>
    <xf numFmtId="0" fontId="2" fillId="0" borderId="0" xfId="0" applyFont="1" applyFill="1" applyBorder="1" applyAlignment="1"/>
    <xf numFmtId="0" fontId="33" fillId="23" borderId="1" xfId="0" applyFont="1" applyFill="1" applyBorder="1" applyAlignment="1">
      <alignment vertical="center" wrapText="1"/>
    </xf>
    <xf numFmtId="0" fontId="33" fillId="24" borderId="1" xfId="0" applyFont="1" applyFill="1" applyBorder="1" applyAlignment="1">
      <alignment vertical="center" wrapText="1"/>
    </xf>
    <xf numFmtId="0" fontId="33" fillId="25" borderId="1" xfId="0" applyFont="1" applyFill="1" applyBorder="1" applyAlignment="1">
      <alignment vertical="center" wrapText="1"/>
    </xf>
    <xf numFmtId="0" fontId="34" fillId="13" borderId="1" xfId="0" applyFont="1" applyFill="1" applyBorder="1" applyAlignment="1">
      <alignment vertical="center" wrapText="1"/>
    </xf>
    <xf numFmtId="0" fontId="34" fillId="22" borderId="1" xfId="0" applyFont="1" applyFill="1" applyBorder="1" applyAlignment="1">
      <alignment vertical="center" wrapText="1"/>
    </xf>
    <xf numFmtId="0" fontId="34" fillId="21" borderId="1" xfId="0" applyFont="1" applyFill="1" applyBorder="1" applyAlignment="1">
      <alignment vertical="center" wrapText="1"/>
    </xf>
    <xf numFmtId="0" fontId="35" fillId="13" borderId="1" xfId="0" applyFont="1" applyFill="1" applyBorder="1" applyAlignment="1">
      <alignment vertical="center" wrapText="1"/>
    </xf>
    <xf numFmtId="0" fontId="34" fillId="27" borderId="1" xfId="0" applyFont="1" applyFill="1" applyBorder="1" applyAlignment="1">
      <alignment vertical="center" wrapText="1"/>
    </xf>
    <xf numFmtId="0" fontId="34" fillId="13" borderId="5" xfId="0" applyFont="1" applyFill="1" applyBorder="1" applyAlignment="1">
      <alignment vertical="center" wrapText="1"/>
    </xf>
    <xf numFmtId="0" fontId="34" fillId="28" borderId="1" xfId="0" applyFont="1" applyFill="1" applyBorder="1" applyAlignment="1">
      <alignment vertical="center" wrapText="1"/>
    </xf>
    <xf numFmtId="0" fontId="34" fillId="23" borderId="1" xfId="0" applyFont="1" applyFill="1" applyBorder="1" applyAlignment="1">
      <alignment vertical="center" wrapText="1"/>
    </xf>
    <xf numFmtId="0" fontId="34" fillId="25" borderId="1" xfId="0" applyFont="1" applyFill="1" applyBorder="1" applyAlignment="1">
      <alignment vertical="center" wrapText="1"/>
    </xf>
    <xf numFmtId="0" fontId="36" fillId="13" borderId="1" xfId="0" applyFont="1" applyFill="1" applyBorder="1" applyAlignment="1">
      <alignment vertical="center" wrapText="1"/>
    </xf>
    <xf numFmtId="0" fontId="36" fillId="26" borderId="1" xfId="0" applyFont="1" applyFill="1" applyBorder="1" applyAlignment="1">
      <alignment vertical="center" wrapText="1"/>
    </xf>
    <xf numFmtId="0" fontId="36" fillId="21" borderId="1" xfId="0" applyFont="1" applyFill="1" applyBorder="1" applyAlignment="1">
      <alignment vertical="center" wrapText="1"/>
    </xf>
    <xf numFmtId="0" fontId="36" fillId="29" borderId="1" xfId="0" applyFont="1" applyFill="1" applyBorder="1" applyAlignment="1">
      <alignment vertical="center" wrapText="1"/>
    </xf>
    <xf numFmtId="0" fontId="36" fillId="30" borderId="1" xfId="0" applyFont="1" applyFill="1" applyBorder="1" applyAlignment="1">
      <alignment vertical="center" wrapText="1"/>
    </xf>
    <xf numFmtId="0" fontId="4" fillId="10" borderId="1" xfId="0" applyFont="1" applyFill="1" applyBorder="1" applyAlignment="1">
      <alignment horizontal="center" vertical="center"/>
    </xf>
    <xf numFmtId="0" fontId="0" fillId="0" borderId="1" xfId="0" applyBorder="1" applyAlignment="1">
      <alignment horizontal="center" vertical="center" wrapText="1"/>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 xfId="0" applyFont="1" applyBorder="1" applyAlignment="1">
      <alignment horizontal="center" vertical="center"/>
    </xf>
    <xf numFmtId="0" fontId="0" fillId="0" borderId="1" xfId="0" applyBorder="1" applyAlignment="1">
      <alignment horizontal="center" vertical="center" wrapText="1"/>
    </xf>
    <xf numFmtId="3" fontId="0" fillId="17" borderId="1" xfId="0" applyNumberFormat="1" applyFill="1" applyBorder="1" applyAlignment="1">
      <alignment horizontal="center" vertical="center" wrapText="1"/>
    </xf>
    <xf numFmtId="3" fontId="0" fillId="17" borderId="1" xfId="0" applyNumberFormat="1" applyFill="1" applyBorder="1" applyAlignment="1">
      <alignment horizontal="center" vertical="center"/>
    </xf>
    <xf numFmtId="0" fontId="10" fillId="10" borderId="1" xfId="0" applyFont="1" applyFill="1" applyBorder="1" applyAlignment="1">
      <alignment horizontal="center" vertical="center" wrapText="1"/>
    </xf>
    <xf numFmtId="0" fontId="0" fillId="10" borderId="1" xfId="0" applyFont="1" applyFill="1" applyBorder="1" applyAlignment="1">
      <alignment horizontal="center" vertical="center" wrapText="1"/>
    </xf>
    <xf numFmtId="0" fontId="10" fillId="17" borderId="1" xfId="0" applyFont="1" applyFill="1" applyBorder="1" applyAlignment="1">
      <alignment horizontal="center" vertical="center" wrapText="1"/>
    </xf>
    <xf numFmtId="0" fontId="0" fillId="17" borderId="1" xfId="0" applyFont="1" applyFill="1" applyBorder="1" applyAlignment="1">
      <alignment horizontal="center" vertical="center" wrapText="1"/>
    </xf>
    <xf numFmtId="0" fontId="0" fillId="17" borderId="1" xfId="0" applyFill="1" applyBorder="1" applyAlignment="1">
      <alignment horizontal="center" vertical="center" wrapText="1"/>
    </xf>
    <xf numFmtId="0" fontId="20" fillId="18" borderId="2" xfId="0" applyFont="1" applyFill="1" applyBorder="1" applyAlignment="1">
      <alignment horizontal="center" vertical="center" wrapText="1"/>
    </xf>
    <xf numFmtId="0" fontId="20" fillId="18" borderId="4" xfId="0" applyFont="1" applyFill="1" applyBorder="1" applyAlignment="1">
      <alignment horizontal="center" vertical="center" wrapText="1"/>
    </xf>
    <xf numFmtId="0" fontId="0" fillId="18" borderId="2" xfId="0" applyFont="1" applyFill="1" applyBorder="1" applyAlignment="1">
      <alignment horizontal="center" vertical="center" wrapText="1"/>
    </xf>
    <xf numFmtId="0" fontId="0" fillId="18" borderId="4" xfId="0" applyFont="1" applyFill="1" applyBorder="1" applyAlignment="1">
      <alignment horizontal="center" vertical="center" wrapText="1"/>
    </xf>
    <xf numFmtId="0" fontId="0" fillId="18" borderId="2" xfId="0" applyFill="1" applyBorder="1" applyAlignment="1">
      <alignment horizontal="center" vertical="center" wrapText="1"/>
    </xf>
    <xf numFmtId="0" fontId="0" fillId="18" borderId="4" xfId="0" applyFill="1" applyBorder="1" applyAlignment="1">
      <alignment horizontal="center" vertical="center" wrapText="1"/>
    </xf>
    <xf numFmtId="3" fontId="0" fillId="14" borderId="1" xfId="0" applyNumberFormat="1" applyFill="1" applyBorder="1" applyAlignment="1">
      <alignment horizontal="center" vertical="center" wrapText="1"/>
    </xf>
    <xf numFmtId="3" fontId="0" fillId="14" borderId="1" xfId="0" applyNumberFormat="1" applyFill="1" applyBorder="1" applyAlignment="1">
      <alignment horizontal="center" vertical="center"/>
    </xf>
    <xf numFmtId="0" fontId="10" fillId="15" borderId="1" xfId="0" applyFont="1" applyFill="1" applyBorder="1" applyAlignment="1">
      <alignment horizontal="center" vertical="center" wrapText="1"/>
    </xf>
    <xf numFmtId="0" fontId="0" fillId="15" borderId="1" xfId="0" applyFont="1" applyFill="1" applyBorder="1" applyAlignment="1">
      <alignment horizontal="center" vertical="center" wrapText="1"/>
    </xf>
    <xf numFmtId="0" fontId="0" fillId="15" borderId="1" xfId="0" applyFill="1" applyBorder="1" applyAlignment="1">
      <alignment horizontal="center" vertical="center" wrapText="1"/>
    </xf>
    <xf numFmtId="3" fontId="0" fillId="15" borderId="1" xfId="0" applyNumberFormat="1" applyFill="1" applyBorder="1" applyAlignment="1">
      <alignment horizontal="center" vertical="center" wrapText="1"/>
    </xf>
    <xf numFmtId="3" fontId="0" fillId="15" borderId="1" xfId="0" applyNumberFormat="1" applyFill="1" applyBorder="1" applyAlignment="1">
      <alignment horizontal="center" vertical="center"/>
    </xf>
    <xf numFmtId="0" fontId="10" fillId="14" borderId="1" xfId="0" applyFont="1" applyFill="1" applyBorder="1" applyAlignment="1">
      <alignment horizontal="center" vertical="center" wrapText="1"/>
    </xf>
    <xf numFmtId="0" fontId="0" fillId="14" borderId="1" xfId="0" applyFont="1" applyFill="1" applyBorder="1" applyAlignment="1">
      <alignment horizontal="center" vertical="center" wrapText="1"/>
    </xf>
    <xf numFmtId="0" fontId="0" fillId="14" borderId="1" xfId="0" applyFill="1" applyBorder="1" applyAlignment="1">
      <alignment horizontal="center" vertical="center" wrapText="1"/>
    </xf>
    <xf numFmtId="3" fontId="0" fillId="14" borderId="1" xfId="0" applyNumberFormat="1" applyFill="1" applyBorder="1" applyAlignment="1">
      <alignment horizontal="right"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2" fillId="2" borderId="1" xfId="1" applyNumberFormat="1" applyFont="1" applyFill="1" applyBorder="1" applyAlignment="1" applyProtection="1">
      <alignment horizontal="center" vertical="center"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2" fillId="6" borderId="1" xfId="1" applyNumberFormat="1" applyFont="1" applyFill="1" applyBorder="1" applyAlignment="1" applyProtection="1">
      <alignment horizontal="center" vertical="center" wrapText="1"/>
    </xf>
    <xf numFmtId="0" fontId="2" fillId="7" borderId="1" xfId="1" applyNumberFormat="1" applyFont="1" applyFill="1" applyBorder="1" applyAlignment="1" applyProtection="1">
      <alignment horizontal="center" vertical="center" wrapText="1"/>
    </xf>
    <xf numFmtId="0" fontId="2" fillId="5" borderId="1" xfId="1" applyNumberFormat="1" applyFont="1" applyFill="1" applyBorder="1" applyAlignment="1" applyProtection="1">
      <alignment horizontal="center" vertical="center" wrapText="1"/>
    </xf>
    <xf numFmtId="0" fontId="2" fillId="8" borderId="1" xfId="1" applyNumberFormat="1" applyFont="1" applyFill="1" applyBorder="1" applyAlignment="1" applyProtection="1">
      <alignment horizontal="center" vertical="center" wrapText="1"/>
    </xf>
    <xf numFmtId="165" fontId="2" fillId="3" borderId="1" xfId="1" applyNumberFormat="1" applyFont="1" applyFill="1" applyBorder="1" applyAlignment="1" applyProtection="1">
      <alignment horizontal="center" vertical="center" wrapText="1"/>
    </xf>
    <xf numFmtId="0" fontId="2" fillId="4" borderId="1" xfId="1" applyNumberFormat="1" applyFont="1" applyFill="1" applyBorder="1" applyAlignment="1" applyProtection="1">
      <alignment horizontal="center" vertical="center" wrapText="1"/>
    </xf>
    <xf numFmtId="1" fontId="2" fillId="6" borderId="1" xfId="1" applyNumberFormat="1" applyFont="1" applyFill="1" applyBorder="1" applyAlignment="1" applyProtection="1">
      <alignment horizontal="center" vertical="center" wrapText="1"/>
    </xf>
    <xf numFmtId="0" fontId="6" fillId="12" borderId="1" xfId="0" applyFont="1" applyFill="1" applyBorder="1" applyAlignment="1">
      <alignment horizontal="center" vertical="center" wrapText="1"/>
    </xf>
    <xf numFmtId="0" fontId="6" fillId="11" borderId="1" xfId="0" applyFont="1" applyFill="1" applyBorder="1" applyAlignment="1">
      <alignment horizontal="center"/>
    </xf>
    <xf numFmtId="9" fontId="6" fillId="11" borderId="1" xfId="0" applyNumberFormat="1" applyFont="1" applyFill="1" applyBorder="1" applyAlignment="1">
      <alignment horizontal="center"/>
    </xf>
    <xf numFmtId="0" fontId="6" fillId="12" borderId="5" xfId="0" applyFont="1" applyFill="1" applyBorder="1" applyAlignment="1">
      <alignment horizontal="center" vertical="center" wrapText="1"/>
    </xf>
    <xf numFmtId="0" fontId="6" fillId="12" borderId="6" xfId="0" applyFont="1" applyFill="1" applyBorder="1" applyAlignment="1">
      <alignment horizontal="center" vertical="center" wrapText="1"/>
    </xf>
    <xf numFmtId="9" fontId="6" fillId="12" borderId="5" xfId="0" applyNumberFormat="1" applyFont="1" applyFill="1" applyBorder="1" applyAlignment="1">
      <alignment horizontal="center" vertical="center" wrapText="1"/>
    </xf>
    <xf numFmtId="0" fontId="7" fillId="13" borderId="1" xfId="0" applyFont="1" applyFill="1" applyBorder="1" applyAlignment="1">
      <alignment horizontal="center" vertical="center" wrapText="1"/>
    </xf>
    <xf numFmtId="0" fontId="32" fillId="11" borderId="1" xfId="0" applyFont="1" applyFill="1" applyBorder="1" applyAlignment="1">
      <alignment horizontal="center"/>
    </xf>
    <xf numFmtId="9" fontId="32" fillId="11" borderId="1" xfId="0" applyNumberFormat="1" applyFont="1" applyFill="1" applyBorder="1" applyAlignment="1">
      <alignment horizontal="center"/>
    </xf>
    <xf numFmtId="0" fontId="0" fillId="13" borderId="1" xfId="0" applyFont="1" applyFill="1" applyBorder="1" applyAlignment="1">
      <alignment horizontal="center" vertical="center" wrapText="1"/>
    </xf>
    <xf numFmtId="9" fontId="7" fillId="13" borderId="5" xfId="0" applyNumberFormat="1" applyFont="1" applyFill="1" applyBorder="1" applyAlignment="1">
      <alignment horizontal="center" vertical="center" wrapText="1"/>
    </xf>
    <xf numFmtId="0" fontId="7" fillId="13" borderId="6" xfId="0" applyFont="1" applyFill="1" applyBorder="1" applyAlignment="1">
      <alignment horizontal="center" vertical="center" wrapText="1"/>
    </xf>
    <xf numFmtId="9" fontId="0" fillId="13" borderId="5" xfId="0" applyNumberFormat="1" applyFont="1" applyFill="1" applyBorder="1" applyAlignment="1">
      <alignment horizontal="center" vertical="center" wrapText="1"/>
    </xf>
    <xf numFmtId="0" fontId="0" fillId="13" borderId="6" xfId="0" applyFont="1" applyFill="1" applyBorder="1" applyAlignment="1">
      <alignment horizontal="center" vertical="center" wrapText="1"/>
    </xf>
    <xf numFmtId="0" fontId="8" fillId="13" borderId="1" xfId="0" applyFont="1" applyFill="1" applyBorder="1" applyAlignment="1">
      <alignment horizontal="center" vertical="center" wrapText="1"/>
    </xf>
    <xf numFmtId="0" fontId="2" fillId="11" borderId="1" xfId="0" applyFont="1" applyFill="1" applyBorder="1" applyAlignment="1">
      <alignment horizontal="center"/>
    </xf>
    <xf numFmtId="9" fontId="2" fillId="11" borderId="1" xfId="0" applyNumberFormat="1" applyFont="1" applyFill="1" applyBorder="1" applyAlignment="1">
      <alignment horizontal="center"/>
    </xf>
    <xf numFmtId="9" fontId="8" fillId="13" borderId="5" xfId="0" applyNumberFormat="1" applyFont="1" applyFill="1" applyBorder="1" applyAlignment="1">
      <alignment horizontal="center" vertical="center" wrapText="1"/>
    </xf>
    <xf numFmtId="0" fontId="8" fillId="13" borderId="6" xfId="0" applyFont="1" applyFill="1" applyBorder="1" applyAlignment="1">
      <alignment horizontal="center" vertical="center" wrapText="1"/>
    </xf>
    <xf numFmtId="0" fontId="7" fillId="13" borderId="5" xfId="0" applyFont="1" applyFill="1" applyBorder="1" applyAlignment="1">
      <alignment horizontal="center" vertical="center" wrapText="1"/>
    </xf>
    <xf numFmtId="0" fontId="2" fillId="11" borderId="5" xfId="0" applyFont="1" applyFill="1" applyBorder="1" applyAlignment="1">
      <alignment horizontal="center" vertical="center"/>
    </xf>
    <xf numFmtId="0" fontId="2" fillId="11" borderId="6" xfId="0" applyFont="1" applyFill="1" applyBorder="1" applyAlignment="1">
      <alignment horizontal="center" vertical="center"/>
    </xf>
    <xf numFmtId="0" fontId="2" fillId="11" borderId="1" xfId="0" applyFont="1" applyFill="1" applyBorder="1" applyAlignment="1">
      <alignment horizontal="center" vertical="center"/>
    </xf>
  </cellXfs>
  <cellStyles count="4">
    <cellStyle name="Millares" xfId="2" builtinId="3"/>
    <cellStyle name="Normal" xfId="0" builtinId="0"/>
    <cellStyle name="Porcentaje" xfId="3" builtinId="5"/>
    <cellStyle name="TableStyleLight1" xfId="1"/>
  </cellStyles>
  <dxfs count="232">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 DE FORMACIÓN</a:t>
            </a:r>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cat>
            <c:strRef>
              <c:f>FORMACIÓN!$B$20:$B$25</c:f>
              <c:strCache>
                <c:ptCount val="6"/>
                <c:pt idx="0">
                  <c:v>SF-PY1. Identidad con la Teleología Institucional.</c:v>
                </c:pt>
                <c:pt idx="1">
                  <c:v>SF-PY2.   Creación de nueva Oferta Académica en las Sedes.</c:v>
                </c:pt>
                <c:pt idx="2">
                  <c:v>SF-PY3. Desarrollo Profesoral Permanente en lo Pedagógico, Disciplinar y Profesional.</c:v>
                </c:pt>
                <c:pt idx="3">
                  <c:v>SF-PY4.  Autoevalución y Acreditación de Programas Académicos de Pregrado y Postgrado.</c:v>
                </c:pt>
                <c:pt idx="4">
                  <c:v>SF-PY5.  Acreditación de Alta Calidad de la Universidad.</c:v>
                </c:pt>
                <c:pt idx="5">
                  <c:v>SF-PY7. Fortalecimiento de los Vínculos Universidad - Egresados.</c:v>
                </c:pt>
              </c:strCache>
            </c:strRef>
          </c:cat>
          <c:val>
            <c:numRef>
              <c:f>FORMACIÓN!$C$20:$C$25</c:f>
              <c:numCache>
                <c:formatCode>General</c:formatCode>
                <c:ptCount val="6"/>
                <c:pt idx="0">
                  <c:v>100</c:v>
                </c:pt>
                <c:pt idx="1">
                  <c:v>50</c:v>
                </c:pt>
                <c:pt idx="2">
                  <c:v>20</c:v>
                </c:pt>
                <c:pt idx="3">
                  <c:v>100</c:v>
                </c:pt>
                <c:pt idx="4">
                  <c:v>67</c:v>
                </c:pt>
                <c:pt idx="5">
                  <c:v>100</c:v>
                </c:pt>
              </c:numCache>
            </c:numRef>
          </c:val>
        </c:ser>
        <c:dLbls>
          <c:showLegendKey val="0"/>
          <c:showVal val="1"/>
          <c:showCatName val="0"/>
          <c:showSerName val="0"/>
          <c:showPercent val="0"/>
          <c:showBubbleSize val="0"/>
        </c:dLbls>
        <c:gapWidth val="150"/>
        <c:shape val="box"/>
        <c:axId val="72825856"/>
        <c:axId val="74298112"/>
        <c:axId val="0"/>
      </c:bar3DChart>
      <c:catAx>
        <c:axId val="72825856"/>
        <c:scaling>
          <c:orientation val="minMax"/>
        </c:scaling>
        <c:delete val="0"/>
        <c:axPos val="b"/>
        <c:majorTickMark val="none"/>
        <c:minorTickMark val="none"/>
        <c:tickLblPos val="nextTo"/>
        <c:crossAx val="74298112"/>
        <c:crosses val="autoZero"/>
        <c:auto val="1"/>
        <c:lblAlgn val="ctr"/>
        <c:lblOffset val="100"/>
        <c:noMultiLvlLbl val="0"/>
      </c:catAx>
      <c:valAx>
        <c:axId val="74298112"/>
        <c:scaling>
          <c:orientation val="minMax"/>
        </c:scaling>
        <c:delete val="1"/>
        <c:axPos val="l"/>
        <c:numFmt formatCode="General" sourceLinked="1"/>
        <c:majorTickMark val="out"/>
        <c:minorTickMark val="none"/>
        <c:tickLblPos val="nextTo"/>
        <c:crossAx val="72825856"/>
        <c:crosses val="autoZero"/>
        <c:crossBetween val="between"/>
      </c:valAx>
    </c:plotArea>
    <c:plotVisOnly val="1"/>
    <c:dispBlanksAs val="gap"/>
    <c:showDLblsOverMax val="0"/>
  </c:chart>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a:t>
            </a:r>
            <a:r>
              <a:rPr lang="es-CO" baseline="0"/>
              <a:t> ADMINISTRATIVO</a:t>
            </a:r>
            <a:endParaRPr lang="es-CO"/>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cat>
            <c:strRef>
              <c:f>ADMINISTRATIVO!$D$21:$D$26</c:f>
              <c:strCache>
                <c:ptCount val="6"/>
                <c:pt idx="0">
                  <c:v>SA-PY2.a  Construcción y mantenimiento de las Sedes.</c:v>
                </c:pt>
                <c:pt idx="1">
                  <c:v>SA-PY2.b  Desarrollo, dotación y Mantenimiento de las Sedes</c:v>
                </c:pt>
                <c:pt idx="2">
                  <c:v>SA-PY3.  Aseguramiento de los sistemas de Gestión de Calidad y Gestión Ambiental.</c:v>
                </c:pt>
                <c:pt idx="3">
                  <c:v>SA-PY4.     Creación del Grupo de Proyectos Institucionales Especiales (GPIE).</c:v>
                </c:pt>
                <c:pt idx="4">
                  <c:v>SA-PY5.  Reestructuración Organizacional académica y administrativa.</c:v>
                </c:pt>
                <c:pt idx="5">
                  <c:v>SA-PY7. Formación y capacitación al personal administrativo y operativo.</c:v>
                </c:pt>
              </c:strCache>
            </c:strRef>
          </c:cat>
          <c:val>
            <c:numRef>
              <c:f>ADMINISTRATIVO!$E$21:$E$26</c:f>
              <c:numCache>
                <c:formatCode>General</c:formatCode>
                <c:ptCount val="6"/>
                <c:pt idx="0">
                  <c:v>0</c:v>
                </c:pt>
                <c:pt idx="1">
                  <c:v>0</c:v>
                </c:pt>
                <c:pt idx="2">
                  <c:v>67</c:v>
                </c:pt>
                <c:pt idx="3">
                  <c:v>100</c:v>
                </c:pt>
                <c:pt idx="4">
                  <c:v>100</c:v>
                </c:pt>
                <c:pt idx="5">
                  <c:v>0</c:v>
                </c:pt>
              </c:numCache>
            </c:numRef>
          </c:val>
        </c:ser>
        <c:dLbls>
          <c:showLegendKey val="0"/>
          <c:showVal val="1"/>
          <c:showCatName val="0"/>
          <c:showSerName val="0"/>
          <c:showPercent val="0"/>
          <c:showBubbleSize val="0"/>
        </c:dLbls>
        <c:gapWidth val="150"/>
        <c:shape val="box"/>
        <c:axId val="30556160"/>
        <c:axId val="30557696"/>
        <c:axId val="0"/>
      </c:bar3DChart>
      <c:catAx>
        <c:axId val="30556160"/>
        <c:scaling>
          <c:orientation val="minMax"/>
        </c:scaling>
        <c:delete val="0"/>
        <c:axPos val="b"/>
        <c:majorTickMark val="none"/>
        <c:minorTickMark val="none"/>
        <c:tickLblPos val="nextTo"/>
        <c:crossAx val="30557696"/>
        <c:crosses val="autoZero"/>
        <c:auto val="1"/>
        <c:lblAlgn val="ctr"/>
        <c:lblOffset val="100"/>
        <c:noMultiLvlLbl val="0"/>
      </c:catAx>
      <c:valAx>
        <c:axId val="30557696"/>
        <c:scaling>
          <c:orientation val="minMax"/>
        </c:scaling>
        <c:delete val="1"/>
        <c:axPos val="l"/>
        <c:numFmt formatCode="General" sourceLinked="1"/>
        <c:majorTickMark val="out"/>
        <c:minorTickMark val="none"/>
        <c:tickLblPos val="nextTo"/>
        <c:crossAx val="30556160"/>
        <c:crosses val="autoZero"/>
        <c:crossBetween val="between"/>
      </c:valAx>
    </c:plotArea>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 DE INVESTIGACIÓN</a:t>
            </a:r>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cat>
            <c:strRef>
              <c:f>INVESTIGACIÓN!$B$23:$B$31</c:f>
              <c:strCache>
                <c:ptCount val="9"/>
                <c:pt idx="0">
                  <c:v>SI-PY1.  Fortalecimiento de las capacidades de investigación, desarrollo e innovación.</c:v>
                </c:pt>
                <c:pt idx="1">
                  <c:v>SI-PY2.   Calidad Académica y formación en Investigación.</c:v>
                </c:pt>
                <c:pt idx="2">
                  <c:v>SI-PY3.   Calidad Académica y formación a través de la Investigación</c:v>
                </c:pt>
                <c:pt idx="3">
                  <c:v>SI-PY4.  Calidad Académica y ejecución de Investigación.</c:v>
                </c:pt>
                <c:pt idx="4">
                  <c:v>SI-PY5. Calidad Académica y gestión de Investigación.</c:v>
                </c:pt>
                <c:pt idx="5">
                  <c:v>SI-PY6.  Articulación del Sistema Integrado de Información (TICS).</c:v>
                </c:pt>
                <c:pt idx="6">
                  <c:v>SI-PY7.  Evaluación, dotación y consolidación de los Centros de Documentación, archivística y bases de datos.</c:v>
                </c:pt>
                <c:pt idx="7">
                  <c:v>SI-PY8.      Creación y Fortalecimiento de Centros, Institutos de investigación, desarrollo y vigilancia Tecnológica e Innovación.</c:v>
                </c:pt>
                <c:pt idx="8">
                  <c:v>SI-PY9.  Articulación y fortalecimiento de las publicaciones Científicas  y Académicas.</c:v>
                </c:pt>
              </c:strCache>
            </c:strRef>
          </c:cat>
          <c:val>
            <c:numRef>
              <c:f>INVESTIGACIÓN!$C$23:$C$31</c:f>
              <c:numCache>
                <c:formatCode>General</c:formatCode>
                <c:ptCount val="9"/>
                <c:pt idx="0">
                  <c:v>67</c:v>
                </c:pt>
                <c:pt idx="1">
                  <c:v>44</c:v>
                </c:pt>
                <c:pt idx="2">
                  <c:v>50</c:v>
                </c:pt>
                <c:pt idx="3">
                  <c:v>75</c:v>
                </c:pt>
                <c:pt idx="4">
                  <c:v>100</c:v>
                </c:pt>
                <c:pt idx="5">
                  <c:v>50</c:v>
                </c:pt>
                <c:pt idx="6">
                  <c:v>50</c:v>
                </c:pt>
                <c:pt idx="7">
                  <c:v>50</c:v>
                </c:pt>
                <c:pt idx="8">
                  <c:v>50</c:v>
                </c:pt>
              </c:numCache>
            </c:numRef>
          </c:val>
        </c:ser>
        <c:dLbls>
          <c:showLegendKey val="0"/>
          <c:showVal val="1"/>
          <c:showCatName val="0"/>
          <c:showSerName val="0"/>
          <c:showPercent val="0"/>
          <c:showBubbleSize val="0"/>
        </c:dLbls>
        <c:gapWidth val="150"/>
        <c:shape val="box"/>
        <c:axId val="29898624"/>
        <c:axId val="29900160"/>
        <c:axId val="0"/>
      </c:bar3DChart>
      <c:catAx>
        <c:axId val="29898624"/>
        <c:scaling>
          <c:orientation val="minMax"/>
        </c:scaling>
        <c:delete val="0"/>
        <c:axPos val="b"/>
        <c:majorTickMark val="none"/>
        <c:minorTickMark val="none"/>
        <c:tickLblPos val="nextTo"/>
        <c:crossAx val="29900160"/>
        <c:crosses val="autoZero"/>
        <c:auto val="1"/>
        <c:lblAlgn val="ctr"/>
        <c:lblOffset val="100"/>
        <c:noMultiLvlLbl val="0"/>
      </c:catAx>
      <c:valAx>
        <c:axId val="29900160"/>
        <c:scaling>
          <c:orientation val="minMax"/>
        </c:scaling>
        <c:delete val="1"/>
        <c:axPos val="l"/>
        <c:numFmt formatCode="General" sourceLinked="1"/>
        <c:majorTickMark val="out"/>
        <c:minorTickMark val="none"/>
        <c:tickLblPos val="nextTo"/>
        <c:crossAx val="29898624"/>
        <c:crosses val="autoZero"/>
        <c:crossBetween val="between"/>
      </c:valAx>
    </c:plotArea>
    <c:plotVisOnly val="1"/>
    <c:dispBlanksAs val="gap"/>
    <c:showDLblsOverMax val="0"/>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 DE PROYECCIÓN</a:t>
            </a:r>
            <a:r>
              <a:rPr lang="es-CO" baseline="0"/>
              <a:t> SOCIAL</a:t>
            </a:r>
            <a:endParaRPr lang="es-CO"/>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cat>
            <c:strRef>
              <c:f>'PROY. SOCIAL'!$B$23:$B$30</c:f>
              <c:strCache>
                <c:ptCount val="8"/>
                <c:pt idx="0">
                  <c:v>SP-PY1.  Internacionalización Académica Curricular y Administrativa.</c:v>
                </c:pt>
                <c:pt idx="1">
                  <c:v>SP-PY2.  Regionalización de la USCO</c:v>
                </c:pt>
                <c:pt idx="2">
                  <c:v>SP-PY3. Reformulación y fortalecimiento de las modalidades y formas de Proyección Social</c:v>
                </c:pt>
                <c:pt idx="3">
                  <c:v>SP-PY4.  Estructuración y desarrollo Unidades de Atención Especializada y de Emprendimiento e Innovación Institucional.</c:v>
                </c:pt>
                <c:pt idx="4">
                  <c:v>SP-PY5.  Consolidación de la Alianza Estratégica Estado-Universidad-Empresa-Ciudadanía.</c:v>
                </c:pt>
                <c:pt idx="5">
                  <c:v>SP-PY6. Estructuración y Desarrollo de la Agenda Social Regional.</c:v>
                </c:pt>
                <c:pt idx="6">
                  <c:v>SP-PY7.  Articulación de la Educación Superior con la Educación formal, el trabajo y el desarrollo humano.</c:v>
                </c:pt>
                <c:pt idx="7">
                  <c:v>SP-PY8. Fortalecimiento del sistema de comunicación e información institucional.</c:v>
                </c:pt>
              </c:strCache>
            </c:strRef>
          </c:cat>
          <c:val>
            <c:numRef>
              <c:f>'PROY. SOCIAL'!$C$23:$C$30</c:f>
              <c:numCache>
                <c:formatCode>General</c:formatCode>
                <c:ptCount val="8"/>
                <c:pt idx="0">
                  <c:v>0</c:v>
                </c:pt>
                <c:pt idx="1">
                  <c:v>100</c:v>
                </c:pt>
                <c:pt idx="2">
                  <c:v>0</c:v>
                </c:pt>
                <c:pt idx="3">
                  <c:v>28</c:v>
                </c:pt>
                <c:pt idx="4">
                  <c:v>0</c:v>
                </c:pt>
                <c:pt idx="5">
                  <c:v>50</c:v>
                </c:pt>
                <c:pt idx="6">
                  <c:v>0</c:v>
                </c:pt>
                <c:pt idx="7">
                  <c:v>20</c:v>
                </c:pt>
              </c:numCache>
            </c:numRef>
          </c:val>
        </c:ser>
        <c:dLbls>
          <c:showLegendKey val="0"/>
          <c:showVal val="1"/>
          <c:showCatName val="0"/>
          <c:showSerName val="0"/>
          <c:showPercent val="0"/>
          <c:showBubbleSize val="0"/>
        </c:dLbls>
        <c:gapWidth val="150"/>
        <c:shape val="box"/>
        <c:axId val="30053120"/>
        <c:axId val="30054656"/>
        <c:axId val="0"/>
      </c:bar3DChart>
      <c:catAx>
        <c:axId val="30053120"/>
        <c:scaling>
          <c:orientation val="minMax"/>
        </c:scaling>
        <c:delete val="0"/>
        <c:axPos val="b"/>
        <c:majorTickMark val="none"/>
        <c:minorTickMark val="none"/>
        <c:tickLblPos val="nextTo"/>
        <c:crossAx val="30054656"/>
        <c:crosses val="autoZero"/>
        <c:auto val="1"/>
        <c:lblAlgn val="ctr"/>
        <c:lblOffset val="100"/>
        <c:noMultiLvlLbl val="0"/>
      </c:catAx>
      <c:valAx>
        <c:axId val="30054656"/>
        <c:scaling>
          <c:orientation val="minMax"/>
        </c:scaling>
        <c:delete val="1"/>
        <c:axPos val="l"/>
        <c:numFmt formatCode="General" sourceLinked="1"/>
        <c:majorTickMark val="out"/>
        <c:minorTickMark val="none"/>
        <c:tickLblPos val="nextTo"/>
        <c:crossAx val="30053120"/>
        <c:crosses val="autoZero"/>
        <c:crossBetween val="between"/>
      </c:valAx>
    </c:plotArea>
    <c:plotVisOnly val="1"/>
    <c:dispBlanksAs val="gap"/>
    <c:showDLblsOverMax val="0"/>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 DE BIENESTAR</a:t>
            </a:r>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cat>
            <c:strRef>
              <c:f>BIENESTAR!$B$23:$B$28</c:f>
              <c:strCache>
                <c:ptCount val="6"/>
                <c:pt idx="0">
                  <c:v>SB-PY1.   Universidad Saludable.</c:v>
                </c:pt>
                <c:pt idx="1">
                  <c:v>SB-PY2.  Recreación y Deportes con responsabilidad y compromiso.</c:v>
                </c:pt>
                <c:pt idx="2">
                  <c:v>SB-PY3. Cultura con responsabilidad y compromiso.</c:v>
                </c:pt>
                <c:pt idx="3">
                  <c:v>SB-PY4. Desarrollo Humano con responsabilidad y compromiso.</c:v>
                </c:pt>
                <c:pt idx="4">
                  <c:v>SB-PY5.  Desarrollo Socio-Económico con responsabilidad y compromiso.</c:v>
                </c:pt>
                <c:pt idx="5">
                  <c:v>SB-PY6.  Promoción de la Permanencia y Graduación estudiantil en la Usco.</c:v>
                </c:pt>
              </c:strCache>
            </c:strRef>
          </c:cat>
          <c:val>
            <c:numRef>
              <c:f>BIENESTAR!$C$23:$C$28</c:f>
              <c:numCache>
                <c:formatCode>General</c:formatCode>
                <c:ptCount val="6"/>
                <c:pt idx="0">
                  <c:v>37</c:v>
                </c:pt>
                <c:pt idx="1">
                  <c:v>100</c:v>
                </c:pt>
                <c:pt idx="2">
                  <c:v>0</c:v>
                </c:pt>
                <c:pt idx="3">
                  <c:v>0</c:v>
                </c:pt>
                <c:pt idx="4">
                  <c:v>67</c:v>
                </c:pt>
                <c:pt idx="5">
                  <c:v>0</c:v>
                </c:pt>
              </c:numCache>
            </c:numRef>
          </c:val>
        </c:ser>
        <c:dLbls>
          <c:showLegendKey val="0"/>
          <c:showVal val="1"/>
          <c:showCatName val="0"/>
          <c:showSerName val="0"/>
          <c:showPercent val="0"/>
          <c:showBubbleSize val="0"/>
        </c:dLbls>
        <c:gapWidth val="150"/>
        <c:shape val="box"/>
        <c:axId val="29969792"/>
        <c:axId val="29983872"/>
        <c:axId val="0"/>
      </c:bar3DChart>
      <c:catAx>
        <c:axId val="29969792"/>
        <c:scaling>
          <c:orientation val="minMax"/>
        </c:scaling>
        <c:delete val="0"/>
        <c:axPos val="b"/>
        <c:majorTickMark val="none"/>
        <c:minorTickMark val="none"/>
        <c:tickLblPos val="nextTo"/>
        <c:crossAx val="29983872"/>
        <c:crosses val="autoZero"/>
        <c:auto val="1"/>
        <c:lblAlgn val="ctr"/>
        <c:lblOffset val="100"/>
        <c:noMultiLvlLbl val="0"/>
      </c:catAx>
      <c:valAx>
        <c:axId val="29983872"/>
        <c:scaling>
          <c:orientation val="minMax"/>
        </c:scaling>
        <c:delete val="1"/>
        <c:axPos val="l"/>
        <c:numFmt formatCode="General" sourceLinked="1"/>
        <c:majorTickMark val="out"/>
        <c:minorTickMark val="none"/>
        <c:tickLblPos val="nextTo"/>
        <c:crossAx val="29969792"/>
        <c:crosses val="autoZero"/>
        <c:crossBetween val="between"/>
      </c:valAx>
    </c:plotArea>
    <c:plotVisOnly val="1"/>
    <c:dispBlanksAs val="gap"/>
    <c:showDLblsOverMax val="0"/>
  </c:chart>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a:t>
            </a:r>
            <a:r>
              <a:rPr lang="es-CO" baseline="0"/>
              <a:t> ADMINISTRATIVO</a:t>
            </a:r>
            <a:endParaRPr lang="es-CO"/>
          </a:p>
        </c:rich>
      </c:tx>
      <c:layout/>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cat>
            <c:strRef>
              <c:f>ADMINISTRATIVO!$D$21:$D$26</c:f>
              <c:strCache>
                <c:ptCount val="6"/>
                <c:pt idx="0">
                  <c:v>SA-PY2.a  Construcción y mantenimiento de las Sedes.</c:v>
                </c:pt>
                <c:pt idx="1">
                  <c:v>SA-PY2.b  Desarrollo, dotación y Mantenimiento de las Sedes</c:v>
                </c:pt>
                <c:pt idx="2">
                  <c:v>SA-PY3.  Aseguramiento de los sistemas de Gestión de Calidad y Gestión Ambiental.</c:v>
                </c:pt>
                <c:pt idx="3">
                  <c:v>SA-PY4.     Creación del Grupo de Proyectos Institucionales Especiales (GPIE).</c:v>
                </c:pt>
                <c:pt idx="4">
                  <c:v>SA-PY5.  Reestructuración Organizacional académica y administrativa.</c:v>
                </c:pt>
                <c:pt idx="5">
                  <c:v>SA-PY7. Formación y capacitación al personal administrativo y operativo.</c:v>
                </c:pt>
              </c:strCache>
            </c:strRef>
          </c:cat>
          <c:val>
            <c:numRef>
              <c:f>ADMINISTRATIVO!$E$21:$E$26</c:f>
              <c:numCache>
                <c:formatCode>General</c:formatCode>
                <c:ptCount val="6"/>
                <c:pt idx="0">
                  <c:v>0</c:v>
                </c:pt>
                <c:pt idx="1">
                  <c:v>0</c:v>
                </c:pt>
                <c:pt idx="2">
                  <c:v>67</c:v>
                </c:pt>
                <c:pt idx="3">
                  <c:v>100</c:v>
                </c:pt>
                <c:pt idx="4">
                  <c:v>100</c:v>
                </c:pt>
                <c:pt idx="5">
                  <c:v>0</c:v>
                </c:pt>
              </c:numCache>
            </c:numRef>
          </c:val>
        </c:ser>
        <c:dLbls>
          <c:showLegendKey val="0"/>
          <c:showVal val="1"/>
          <c:showCatName val="0"/>
          <c:showSerName val="0"/>
          <c:showPercent val="0"/>
          <c:showBubbleSize val="0"/>
        </c:dLbls>
        <c:gapWidth val="150"/>
        <c:shape val="box"/>
        <c:axId val="29677440"/>
        <c:axId val="29678976"/>
        <c:axId val="0"/>
      </c:bar3DChart>
      <c:catAx>
        <c:axId val="29677440"/>
        <c:scaling>
          <c:orientation val="minMax"/>
        </c:scaling>
        <c:delete val="0"/>
        <c:axPos val="b"/>
        <c:majorTickMark val="none"/>
        <c:minorTickMark val="none"/>
        <c:tickLblPos val="nextTo"/>
        <c:crossAx val="29678976"/>
        <c:crosses val="autoZero"/>
        <c:auto val="1"/>
        <c:lblAlgn val="ctr"/>
        <c:lblOffset val="100"/>
        <c:noMultiLvlLbl val="0"/>
      </c:catAx>
      <c:valAx>
        <c:axId val="29678976"/>
        <c:scaling>
          <c:orientation val="minMax"/>
        </c:scaling>
        <c:delete val="1"/>
        <c:axPos val="l"/>
        <c:numFmt formatCode="General" sourceLinked="1"/>
        <c:majorTickMark val="out"/>
        <c:minorTickMark val="none"/>
        <c:tickLblPos val="nextTo"/>
        <c:crossAx val="29677440"/>
        <c:crosses val="autoZero"/>
        <c:crossBetween val="between"/>
      </c:valAx>
    </c:plotArea>
    <c:plotVisOnly val="1"/>
    <c:dispBlanksAs val="gap"/>
    <c:showDLblsOverMax val="0"/>
  </c:chart>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 DE FORMACIÓN</a:t>
            </a:r>
          </a:p>
        </c:rich>
      </c:tx>
      <c:layout/>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cat>
            <c:strRef>
              <c:f>FORMACIÓN!$B$20:$B$25</c:f>
              <c:strCache>
                <c:ptCount val="6"/>
                <c:pt idx="0">
                  <c:v>SF-PY1. Identidad con la Teleología Institucional.</c:v>
                </c:pt>
                <c:pt idx="1">
                  <c:v>SF-PY2.   Creación de nueva Oferta Académica en las Sedes.</c:v>
                </c:pt>
                <c:pt idx="2">
                  <c:v>SF-PY3. Desarrollo Profesoral Permanente en lo Pedagógico, Disciplinar y Profesional.</c:v>
                </c:pt>
                <c:pt idx="3">
                  <c:v>SF-PY4.  Autoevalución y Acreditación de Programas Académicos de Pregrado y Postgrado.</c:v>
                </c:pt>
                <c:pt idx="4">
                  <c:v>SF-PY5.  Acreditación de Alta Calidad de la Universidad.</c:v>
                </c:pt>
                <c:pt idx="5">
                  <c:v>SF-PY7. Fortalecimiento de los Vínculos Universidad - Egresados.</c:v>
                </c:pt>
              </c:strCache>
            </c:strRef>
          </c:cat>
          <c:val>
            <c:numRef>
              <c:f>FORMACIÓN!$C$20:$C$25</c:f>
              <c:numCache>
                <c:formatCode>General</c:formatCode>
                <c:ptCount val="6"/>
                <c:pt idx="0">
                  <c:v>100</c:v>
                </c:pt>
                <c:pt idx="1">
                  <c:v>50</c:v>
                </c:pt>
                <c:pt idx="2">
                  <c:v>20</c:v>
                </c:pt>
                <c:pt idx="3">
                  <c:v>100</c:v>
                </c:pt>
                <c:pt idx="4">
                  <c:v>67</c:v>
                </c:pt>
                <c:pt idx="5">
                  <c:v>100</c:v>
                </c:pt>
              </c:numCache>
            </c:numRef>
          </c:val>
        </c:ser>
        <c:dLbls>
          <c:showLegendKey val="0"/>
          <c:showVal val="1"/>
          <c:showCatName val="0"/>
          <c:showSerName val="0"/>
          <c:showPercent val="0"/>
          <c:showBubbleSize val="0"/>
        </c:dLbls>
        <c:gapWidth val="150"/>
        <c:shape val="box"/>
        <c:axId val="29721728"/>
        <c:axId val="29723264"/>
        <c:axId val="0"/>
      </c:bar3DChart>
      <c:catAx>
        <c:axId val="29721728"/>
        <c:scaling>
          <c:orientation val="minMax"/>
        </c:scaling>
        <c:delete val="0"/>
        <c:axPos val="b"/>
        <c:majorTickMark val="none"/>
        <c:minorTickMark val="none"/>
        <c:tickLblPos val="nextTo"/>
        <c:crossAx val="29723264"/>
        <c:crosses val="autoZero"/>
        <c:auto val="1"/>
        <c:lblAlgn val="ctr"/>
        <c:lblOffset val="100"/>
        <c:noMultiLvlLbl val="0"/>
      </c:catAx>
      <c:valAx>
        <c:axId val="29723264"/>
        <c:scaling>
          <c:orientation val="minMax"/>
        </c:scaling>
        <c:delete val="1"/>
        <c:axPos val="l"/>
        <c:numFmt formatCode="General" sourceLinked="1"/>
        <c:majorTickMark val="out"/>
        <c:minorTickMark val="none"/>
        <c:tickLblPos val="nextTo"/>
        <c:crossAx val="29721728"/>
        <c:crosses val="autoZero"/>
        <c:crossBetween val="between"/>
      </c:valAx>
    </c:plotArea>
    <c:plotVisOnly val="1"/>
    <c:dispBlanksAs val="gap"/>
    <c:showDLblsOverMax val="0"/>
  </c:chart>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 DE INVESTIGACIÓN</a:t>
            </a:r>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cat>
            <c:strRef>
              <c:f>INVESTIGACIÓN!$B$23:$B$31</c:f>
              <c:strCache>
                <c:ptCount val="9"/>
                <c:pt idx="0">
                  <c:v>SI-PY1.  Fortalecimiento de las capacidades de investigación, desarrollo e innovación.</c:v>
                </c:pt>
                <c:pt idx="1">
                  <c:v>SI-PY2.   Calidad Académica y formación en Investigación.</c:v>
                </c:pt>
                <c:pt idx="2">
                  <c:v>SI-PY3.   Calidad Académica y formación a través de la Investigación</c:v>
                </c:pt>
                <c:pt idx="3">
                  <c:v>SI-PY4.  Calidad Académica y ejecución de Investigación.</c:v>
                </c:pt>
                <c:pt idx="4">
                  <c:v>SI-PY5. Calidad Académica y gestión de Investigación.</c:v>
                </c:pt>
                <c:pt idx="5">
                  <c:v>SI-PY6.  Articulación del Sistema Integrado de Información (TICS).</c:v>
                </c:pt>
                <c:pt idx="6">
                  <c:v>SI-PY7.  Evaluación, dotación y consolidación de los Centros de Documentación, archivística y bases de datos.</c:v>
                </c:pt>
                <c:pt idx="7">
                  <c:v>SI-PY8.      Creación y Fortalecimiento de Centros, Institutos de investigación, desarrollo y vigilancia Tecnológica e Innovación.</c:v>
                </c:pt>
                <c:pt idx="8">
                  <c:v>SI-PY9.  Articulación y fortalecimiento de las publicaciones Científicas  y Académicas.</c:v>
                </c:pt>
              </c:strCache>
            </c:strRef>
          </c:cat>
          <c:val>
            <c:numRef>
              <c:f>INVESTIGACIÓN!$C$23:$C$31</c:f>
              <c:numCache>
                <c:formatCode>General</c:formatCode>
                <c:ptCount val="9"/>
                <c:pt idx="0">
                  <c:v>67</c:v>
                </c:pt>
                <c:pt idx="1">
                  <c:v>44</c:v>
                </c:pt>
                <c:pt idx="2">
                  <c:v>50</c:v>
                </c:pt>
                <c:pt idx="3">
                  <c:v>75</c:v>
                </c:pt>
                <c:pt idx="4">
                  <c:v>100</c:v>
                </c:pt>
                <c:pt idx="5">
                  <c:v>50</c:v>
                </c:pt>
                <c:pt idx="6">
                  <c:v>50</c:v>
                </c:pt>
                <c:pt idx="7">
                  <c:v>50</c:v>
                </c:pt>
                <c:pt idx="8">
                  <c:v>50</c:v>
                </c:pt>
              </c:numCache>
            </c:numRef>
          </c:val>
        </c:ser>
        <c:dLbls>
          <c:showLegendKey val="0"/>
          <c:showVal val="1"/>
          <c:showCatName val="0"/>
          <c:showSerName val="0"/>
          <c:showPercent val="0"/>
          <c:showBubbleSize val="0"/>
        </c:dLbls>
        <c:gapWidth val="150"/>
        <c:shape val="box"/>
        <c:axId val="30388224"/>
        <c:axId val="30389760"/>
        <c:axId val="0"/>
      </c:bar3DChart>
      <c:catAx>
        <c:axId val="30388224"/>
        <c:scaling>
          <c:orientation val="minMax"/>
        </c:scaling>
        <c:delete val="0"/>
        <c:axPos val="b"/>
        <c:majorTickMark val="none"/>
        <c:minorTickMark val="none"/>
        <c:tickLblPos val="nextTo"/>
        <c:crossAx val="30389760"/>
        <c:crosses val="autoZero"/>
        <c:auto val="1"/>
        <c:lblAlgn val="ctr"/>
        <c:lblOffset val="100"/>
        <c:noMultiLvlLbl val="0"/>
      </c:catAx>
      <c:valAx>
        <c:axId val="30389760"/>
        <c:scaling>
          <c:orientation val="minMax"/>
        </c:scaling>
        <c:delete val="1"/>
        <c:axPos val="l"/>
        <c:numFmt formatCode="General" sourceLinked="1"/>
        <c:majorTickMark val="out"/>
        <c:minorTickMark val="none"/>
        <c:tickLblPos val="nextTo"/>
        <c:crossAx val="30388224"/>
        <c:crosses val="autoZero"/>
        <c:crossBetween val="between"/>
      </c:valAx>
    </c:plotArea>
    <c:plotVisOnly val="1"/>
    <c:dispBlanksAs val="gap"/>
    <c:showDLblsOverMax val="0"/>
  </c:chart>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 DE PROYECCIÓN</a:t>
            </a:r>
            <a:r>
              <a:rPr lang="es-CO" baseline="0"/>
              <a:t> SOCIAL</a:t>
            </a:r>
            <a:endParaRPr lang="es-CO"/>
          </a:p>
        </c:rich>
      </c:tx>
      <c:layout>
        <c:manualLayout>
          <c:xMode val="edge"/>
          <c:yMode val="edge"/>
          <c:x val="0.10406933508311461"/>
          <c:y val="2.7777777777777776E-2"/>
        </c:manualLayout>
      </c:layout>
      <c:overlay val="0"/>
    </c:title>
    <c:autoTitleDeleted val="0"/>
    <c:view3D>
      <c:rotX val="15"/>
      <c:rotY val="20"/>
      <c:rAngAx val="1"/>
    </c:view3D>
    <c:floor>
      <c:thickness val="0"/>
    </c:floor>
    <c:sideWall>
      <c:thickness val="0"/>
    </c:sideWall>
    <c:backWall>
      <c:thickness val="0"/>
    </c:backWall>
    <c:plotArea>
      <c:layout>
        <c:manualLayout>
          <c:layoutTarget val="inner"/>
          <c:xMode val="edge"/>
          <c:yMode val="edge"/>
          <c:x val="3.0555555555555555E-2"/>
          <c:y val="0.18969925634295712"/>
          <c:w val="0.93888888888888888"/>
          <c:h val="0.39195319335083112"/>
        </c:manualLayout>
      </c:layout>
      <c:bar3DChart>
        <c:barDir val="col"/>
        <c:grouping val="clustered"/>
        <c:varyColors val="0"/>
        <c:ser>
          <c:idx val="0"/>
          <c:order val="0"/>
          <c:invertIfNegative val="0"/>
          <c:cat>
            <c:strRef>
              <c:f>'PROY. SOCIAL'!$B$23:$B$30</c:f>
              <c:strCache>
                <c:ptCount val="8"/>
                <c:pt idx="0">
                  <c:v>SP-PY1.  Internacionalización Académica Curricular y Administrativa.</c:v>
                </c:pt>
                <c:pt idx="1">
                  <c:v>SP-PY2.  Regionalización de la USCO</c:v>
                </c:pt>
                <c:pt idx="2">
                  <c:v>SP-PY3. Reformulación y fortalecimiento de las modalidades y formas de Proyección Social</c:v>
                </c:pt>
                <c:pt idx="3">
                  <c:v>SP-PY4.  Estructuración y desarrollo Unidades de Atención Especializada y de Emprendimiento e Innovación Institucional.</c:v>
                </c:pt>
                <c:pt idx="4">
                  <c:v>SP-PY5.  Consolidación de la Alianza Estratégica Estado-Universidad-Empresa-Ciudadanía.</c:v>
                </c:pt>
                <c:pt idx="5">
                  <c:v>SP-PY6. Estructuración y Desarrollo de la Agenda Social Regional.</c:v>
                </c:pt>
                <c:pt idx="6">
                  <c:v>SP-PY7.  Articulación de la Educación Superior con la Educación formal, el trabajo y el desarrollo humano.</c:v>
                </c:pt>
                <c:pt idx="7">
                  <c:v>SP-PY8. Fortalecimiento del sistema de comunicación e información institucional.</c:v>
                </c:pt>
              </c:strCache>
            </c:strRef>
          </c:cat>
          <c:val>
            <c:numRef>
              <c:f>'PROY. SOCIAL'!$C$23:$C$30</c:f>
              <c:numCache>
                <c:formatCode>General</c:formatCode>
                <c:ptCount val="8"/>
                <c:pt idx="0">
                  <c:v>0</c:v>
                </c:pt>
                <c:pt idx="1">
                  <c:v>100</c:v>
                </c:pt>
                <c:pt idx="2">
                  <c:v>0</c:v>
                </c:pt>
                <c:pt idx="3">
                  <c:v>28</c:v>
                </c:pt>
                <c:pt idx="4">
                  <c:v>0</c:v>
                </c:pt>
                <c:pt idx="5">
                  <c:v>50</c:v>
                </c:pt>
                <c:pt idx="6">
                  <c:v>0</c:v>
                </c:pt>
                <c:pt idx="7">
                  <c:v>20</c:v>
                </c:pt>
              </c:numCache>
            </c:numRef>
          </c:val>
        </c:ser>
        <c:dLbls>
          <c:showLegendKey val="0"/>
          <c:showVal val="1"/>
          <c:showCatName val="0"/>
          <c:showSerName val="0"/>
          <c:showPercent val="0"/>
          <c:showBubbleSize val="0"/>
        </c:dLbls>
        <c:gapWidth val="150"/>
        <c:shape val="box"/>
        <c:axId val="30435968"/>
        <c:axId val="30445952"/>
        <c:axId val="0"/>
      </c:bar3DChart>
      <c:catAx>
        <c:axId val="30435968"/>
        <c:scaling>
          <c:orientation val="minMax"/>
        </c:scaling>
        <c:delete val="0"/>
        <c:axPos val="b"/>
        <c:majorTickMark val="none"/>
        <c:minorTickMark val="none"/>
        <c:tickLblPos val="nextTo"/>
        <c:crossAx val="30445952"/>
        <c:crosses val="autoZero"/>
        <c:auto val="1"/>
        <c:lblAlgn val="ctr"/>
        <c:lblOffset val="100"/>
        <c:noMultiLvlLbl val="0"/>
      </c:catAx>
      <c:valAx>
        <c:axId val="30445952"/>
        <c:scaling>
          <c:orientation val="minMax"/>
        </c:scaling>
        <c:delete val="1"/>
        <c:axPos val="l"/>
        <c:numFmt formatCode="General" sourceLinked="1"/>
        <c:majorTickMark val="out"/>
        <c:minorTickMark val="none"/>
        <c:tickLblPos val="nextTo"/>
        <c:crossAx val="30435968"/>
        <c:crosses val="autoZero"/>
        <c:crossBetween val="between"/>
      </c:valAx>
    </c:plotArea>
    <c:plotVisOnly val="1"/>
    <c:dispBlanksAs val="gap"/>
    <c:showDLblsOverMax val="0"/>
  </c:chart>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 DE BIENESTAR</a:t>
            </a:r>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cat>
            <c:strRef>
              <c:f>BIENESTAR!$B$23:$B$28</c:f>
              <c:strCache>
                <c:ptCount val="6"/>
                <c:pt idx="0">
                  <c:v>SB-PY1.   Universidad Saludable.</c:v>
                </c:pt>
                <c:pt idx="1">
                  <c:v>SB-PY2.  Recreación y Deportes con responsabilidad y compromiso.</c:v>
                </c:pt>
                <c:pt idx="2">
                  <c:v>SB-PY3. Cultura con responsabilidad y compromiso.</c:v>
                </c:pt>
                <c:pt idx="3">
                  <c:v>SB-PY4. Desarrollo Humano con responsabilidad y compromiso.</c:v>
                </c:pt>
                <c:pt idx="4">
                  <c:v>SB-PY5.  Desarrollo Socio-Económico con responsabilidad y compromiso.</c:v>
                </c:pt>
                <c:pt idx="5">
                  <c:v>SB-PY6.  Promoción de la Permanencia y Graduación estudiantil en la Usco.</c:v>
                </c:pt>
              </c:strCache>
            </c:strRef>
          </c:cat>
          <c:val>
            <c:numRef>
              <c:f>BIENESTAR!$C$23:$C$28</c:f>
              <c:numCache>
                <c:formatCode>General</c:formatCode>
                <c:ptCount val="6"/>
                <c:pt idx="0">
                  <c:v>37</c:v>
                </c:pt>
                <c:pt idx="1">
                  <c:v>100</c:v>
                </c:pt>
                <c:pt idx="2">
                  <c:v>0</c:v>
                </c:pt>
                <c:pt idx="3">
                  <c:v>0</c:v>
                </c:pt>
                <c:pt idx="4">
                  <c:v>67</c:v>
                </c:pt>
                <c:pt idx="5">
                  <c:v>0</c:v>
                </c:pt>
              </c:numCache>
            </c:numRef>
          </c:val>
        </c:ser>
        <c:dLbls>
          <c:showLegendKey val="0"/>
          <c:showVal val="1"/>
          <c:showCatName val="0"/>
          <c:showSerName val="0"/>
          <c:showPercent val="0"/>
          <c:showBubbleSize val="0"/>
        </c:dLbls>
        <c:gapWidth val="150"/>
        <c:shape val="box"/>
        <c:axId val="30516352"/>
        <c:axId val="30517888"/>
        <c:axId val="0"/>
      </c:bar3DChart>
      <c:catAx>
        <c:axId val="30516352"/>
        <c:scaling>
          <c:orientation val="minMax"/>
        </c:scaling>
        <c:delete val="0"/>
        <c:axPos val="b"/>
        <c:majorTickMark val="none"/>
        <c:minorTickMark val="none"/>
        <c:tickLblPos val="nextTo"/>
        <c:crossAx val="30517888"/>
        <c:crosses val="autoZero"/>
        <c:auto val="1"/>
        <c:lblAlgn val="ctr"/>
        <c:lblOffset val="100"/>
        <c:noMultiLvlLbl val="0"/>
      </c:catAx>
      <c:valAx>
        <c:axId val="30517888"/>
        <c:scaling>
          <c:orientation val="minMax"/>
        </c:scaling>
        <c:delete val="1"/>
        <c:axPos val="l"/>
        <c:numFmt formatCode="General" sourceLinked="1"/>
        <c:majorTickMark val="out"/>
        <c:minorTickMark val="none"/>
        <c:tickLblPos val="nextTo"/>
        <c:crossAx val="30516352"/>
        <c:crosses val="autoZero"/>
        <c:crossBetween val="between"/>
      </c:valAx>
    </c:plotArea>
    <c:plotVisOnly val="1"/>
    <c:dispBlanksAs val="gap"/>
    <c:showDLblsOverMax val="0"/>
  </c:chart>
  <c:printSettings>
    <c:headerFooter/>
    <c:pageMargins b="0.75" l="0.7" r="0.7" t="0.75" header="0.3" footer="0.3"/>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9.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_rels/drawing5.xml.rels><?xml version="1.0" encoding="UTF-8" standalone="yes"?>
<Relationships xmlns="http://schemas.openxmlformats.org/package/2006/relationships"><Relationship Id="rId1" Type="http://schemas.openxmlformats.org/officeDocument/2006/relationships/chart" Target="../charts/chart4.xml"/></Relationships>
</file>

<file path=xl/drawings/_rels/drawing6.xml.rels><?xml version="1.0" encoding="UTF-8" standalone="yes"?>
<Relationships xmlns="http://schemas.openxmlformats.org/package/2006/relationships"><Relationship Id="rId1" Type="http://schemas.openxmlformats.org/officeDocument/2006/relationships/chart" Target="../charts/chart5.xml"/></Relationships>
</file>

<file path=xl/drawings/_rels/drawing7.xml.rels><?xml version="1.0" encoding="UTF-8" standalone="yes"?>
<Relationships xmlns="http://schemas.openxmlformats.org/package/2006/relationships"><Relationship Id="rId1" Type="http://schemas.openxmlformats.org/officeDocument/2006/relationships/chart" Target="../charts/chart6.xml"/></Relationships>
</file>

<file path=xl/drawings/_rels/drawing8.xml.rels><?xml version="1.0" encoding="UTF-8" standalone="yes"?>
<Relationships xmlns="http://schemas.openxmlformats.org/package/2006/relationships"><Relationship Id="rId1" Type="http://schemas.openxmlformats.org/officeDocument/2006/relationships/chart" Target="../charts/chart7.xml"/></Relationships>
</file>

<file path=xl/drawings/_rels/drawing9.xml.rels><?xml version="1.0" encoding="UTF-8" standalone="yes"?>
<Relationships xmlns="http://schemas.openxmlformats.org/package/2006/relationships"><Relationship Id="rId1"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xdr:from>
      <xdr:col>1</xdr:col>
      <xdr:colOff>142875</xdr:colOff>
      <xdr:row>3</xdr:row>
      <xdr:rowOff>57151</xdr:rowOff>
    </xdr:from>
    <xdr:to>
      <xdr:col>1</xdr:col>
      <xdr:colOff>657225</xdr:colOff>
      <xdr:row>5</xdr:row>
      <xdr:rowOff>123825</xdr:rowOff>
    </xdr:to>
    <xdr:sp macro="" textlink="">
      <xdr:nvSpPr>
        <xdr:cNvPr id="2" name="1 Elipse"/>
        <xdr:cNvSpPr/>
      </xdr:nvSpPr>
      <xdr:spPr>
        <a:xfrm>
          <a:off x="904875" y="628651"/>
          <a:ext cx="514350" cy="447674"/>
        </a:xfrm>
        <a:prstGeom prst="ellipse">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142875</xdr:colOff>
      <xdr:row>6</xdr:row>
      <xdr:rowOff>38100</xdr:rowOff>
    </xdr:from>
    <xdr:to>
      <xdr:col>1</xdr:col>
      <xdr:colOff>657225</xdr:colOff>
      <xdr:row>8</xdr:row>
      <xdr:rowOff>133350</xdr:rowOff>
    </xdr:to>
    <xdr:sp macro="" textlink="">
      <xdr:nvSpPr>
        <xdr:cNvPr id="3" name="2 Elipse"/>
        <xdr:cNvSpPr/>
      </xdr:nvSpPr>
      <xdr:spPr>
        <a:xfrm>
          <a:off x="904875" y="1314450"/>
          <a:ext cx="514350" cy="476250"/>
        </a:xfrm>
        <a:prstGeom prst="ellipse">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152400</xdr:colOff>
      <xdr:row>9</xdr:row>
      <xdr:rowOff>66675</xdr:rowOff>
    </xdr:from>
    <xdr:to>
      <xdr:col>1</xdr:col>
      <xdr:colOff>666750</xdr:colOff>
      <xdr:row>11</xdr:row>
      <xdr:rowOff>161925</xdr:rowOff>
    </xdr:to>
    <xdr:sp macro="" textlink="">
      <xdr:nvSpPr>
        <xdr:cNvPr id="4" name="3 Elipse"/>
        <xdr:cNvSpPr/>
      </xdr:nvSpPr>
      <xdr:spPr>
        <a:xfrm>
          <a:off x="914400" y="1905000"/>
          <a:ext cx="514350" cy="476250"/>
        </a:xfrm>
        <a:prstGeom prst="ellipse">
          <a:avLst/>
        </a:prstGeom>
        <a:solidFill>
          <a:srgbClr val="92D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152400</xdr:colOff>
      <xdr:row>12</xdr:row>
      <xdr:rowOff>142874</xdr:rowOff>
    </xdr:from>
    <xdr:to>
      <xdr:col>1</xdr:col>
      <xdr:colOff>666750</xdr:colOff>
      <xdr:row>14</xdr:row>
      <xdr:rowOff>152399</xdr:rowOff>
    </xdr:to>
    <xdr:sp macro="" textlink="">
      <xdr:nvSpPr>
        <xdr:cNvPr id="5" name="4 Elipse"/>
        <xdr:cNvSpPr/>
      </xdr:nvSpPr>
      <xdr:spPr>
        <a:xfrm>
          <a:off x="914400" y="2438399"/>
          <a:ext cx="514350" cy="523875"/>
        </a:xfrm>
        <a:prstGeom prst="ellipse">
          <a:avLst/>
        </a:prstGeom>
        <a:solidFill>
          <a:srgbClr val="00B0F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3</xdr:col>
      <xdr:colOff>171450</xdr:colOff>
      <xdr:row>1</xdr:row>
      <xdr:rowOff>28575</xdr:rowOff>
    </xdr:from>
    <xdr:to>
      <xdr:col>9</xdr:col>
      <xdr:colOff>171450</xdr:colOff>
      <xdr:row>9</xdr:row>
      <xdr:rowOff>295275</xdr:rowOff>
    </xdr:to>
    <xdr:graphicFrame macro="">
      <xdr:nvGraphicFramePr>
        <xdr:cNvPr id="2"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3</xdr:col>
      <xdr:colOff>495300</xdr:colOff>
      <xdr:row>1</xdr:row>
      <xdr:rowOff>0</xdr:rowOff>
    </xdr:from>
    <xdr:to>
      <xdr:col>9</xdr:col>
      <xdr:colOff>495300</xdr:colOff>
      <xdr:row>9</xdr:row>
      <xdr:rowOff>9525</xdr:rowOff>
    </xdr:to>
    <xdr:graphicFrame macro="">
      <xdr:nvGraphicFramePr>
        <xdr:cNvPr id="2"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14</xdr:col>
      <xdr:colOff>152400</xdr:colOff>
      <xdr:row>2</xdr:row>
      <xdr:rowOff>42862</xdr:rowOff>
    </xdr:from>
    <xdr:to>
      <xdr:col>20</xdr:col>
      <xdr:colOff>152400</xdr:colOff>
      <xdr:row>9</xdr:row>
      <xdr:rowOff>90487</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18</xdr:col>
      <xdr:colOff>130969</xdr:colOff>
      <xdr:row>3</xdr:row>
      <xdr:rowOff>98821</xdr:rowOff>
    </xdr:from>
    <xdr:to>
      <xdr:col>24</xdr:col>
      <xdr:colOff>130969</xdr:colOff>
      <xdr:row>9</xdr:row>
      <xdr:rowOff>91677</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16</xdr:col>
      <xdr:colOff>214313</xdr:colOff>
      <xdr:row>1</xdr:row>
      <xdr:rowOff>27384</xdr:rowOff>
    </xdr:from>
    <xdr:to>
      <xdr:col>22</xdr:col>
      <xdr:colOff>214313</xdr:colOff>
      <xdr:row>8</xdr:row>
      <xdr:rowOff>175021</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12</xdr:col>
      <xdr:colOff>309563</xdr:colOff>
      <xdr:row>1</xdr:row>
      <xdr:rowOff>27384</xdr:rowOff>
    </xdr:from>
    <xdr:to>
      <xdr:col>18</xdr:col>
      <xdr:colOff>309563</xdr:colOff>
      <xdr:row>9</xdr:row>
      <xdr:rowOff>127396</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14</xdr:col>
      <xdr:colOff>440532</xdr:colOff>
      <xdr:row>1</xdr:row>
      <xdr:rowOff>27384</xdr:rowOff>
    </xdr:from>
    <xdr:to>
      <xdr:col>20</xdr:col>
      <xdr:colOff>440532</xdr:colOff>
      <xdr:row>8</xdr:row>
      <xdr:rowOff>103584</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3</xdr:col>
      <xdr:colOff>523875</xdr:colOff>
      <xdr:row>0</xdr:row>
      <xdr:rowOff>133350</xdr:rowOff>
    </xdr:from>
    <xdr:to>
      <xdr:col>9</xdr:col>
      <xdr:colOff>523875</xdr:colOff>
      <xdr:row>7</xdr:row>
      <xdr:rowOff>219075</xdr:rowOff>
    </xdr:to>
    <xdr:graphicFrame macro="">
      <xdr:nvGraphicFramePr>
        <xdr:cNvPr id="2"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3</xdr:col>
      <xdr:colOff>542925</xdr:colOff>
      <xdr:row>1</xdr:row>
      <xdr:rowOff>9525</xdr:rowOff>
    </xdr:from>
    <xdr:to>
      <xdr:col>9</xdr:col>
      <xdr:colOff>542925</xdr:colOff>
      <xdr:row>8</xdr:row>
      <xdr:rowOff>295275</xdr:rowOff>
    </xdr:to>
    <xdr:graphicFrame macro="">
      <xdr:nvGraphicFramePr>
        <xdr:cNvPr id="2"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3</xdr:col>
      <xdr:colOff>371475</xdr:colOff>
      <xdr:row>1</xdr:row>
      <xdr:rowOff>85725</xdr:rowOff>
    </xdr:from>
    <xdr:to>
      <xdr:col>9</xdr:col>
      <xdr:colOff>371475</xdr:colOff>
      <xdr:row>8</xdr:row>
      <xdr:rowOff>542925</xdr:rowOff>
    </xdr:to>
    <xdr:graphicFrame macro="">
      <xdr:nvGraphicFramePr>
        <xdr:cNvPr id="2"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3.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D15"/>
  <sheetViews>
    <sheetView workbookViewId="0">
      <selection activeCell="C24" sqref="C24"/>
    </sheetView>
  </sheetViews>
  <sheetFormatPr baseColWidth="10" defaultRowHeight="15" x14ac:dyDescent="0.25"/>
  <cols>
    <col min="2" max="2" width="13.140625" customWidth="1"/>
    <col min="3" max="3" width="20.5703125" customWidth="1"/>
    <col min="4" max="4" width="19.28515625" customWidth="1"/>
  </cols>
  <sheetData>
    <row r="3" spans="2:4" ht="18.75" customHeight="1" x14ac:dyDescent="0.25">
      <c r="B3" s="155" t="s">
        <v>162</v>
      </c>
      <c r="C3" s="155" t="s">
        <v>163</v>
      </c>
      <c r="D3" s="155" t="s">
        <v>164</v>
      </c>
    </row>
    <row r="4" spans="2:4" x14ac:dyDescent="0.25">
      <c r="B4" s="157"/>
      <c r="C4" s="164" t="s">
        <v>165</v>
      </c>
      <c r="D4" s="160" t="s">
        <v>166</v>
      </c>
    </row>
    <row r="5" spans="2:4" x14ac:dyDescent="0.25">
      <c r="B5" s="158"/>
      <c r="C5" s="164"/>
      <c r="D5" s="161"/>
    </row>
    <row r="6" spans="2:4" ht="21" customHeight="1" x14ac:dyDescent="0.25">
      <c r="B6" s="159"/>
      <c r="C6" s="164"/>
      <c r="D6" s="162"/>
    </row>
    <row r="7" spans="2:4" x14ac:dyDescent="0.25">
      <c r="B7" s="157"/>
      <c r="C7" s="163" t="s">
        <v>167</v>
      </c>
      <c r="D7" s="160" t="s">
        <v>168</v>
      </c>
    </row>
    <row r="8" spans="2:4" x14ac:dyDescent="0.25">
      <c r="B8" s="158"/>
      <c r="C8" s="163"/>
      <c r="D8" s="161"/>
    </row>
    <row r="9" spans="2:4" x14ac:dyDescent="0.25">
      <c r="B9" s="159"/>
      <c r="C9" s="163"/>
      <c r="D9" s="162"/>
    </row>
    <row r="10" spans="2:4" x14ac:dyDescent="0.25">
      <c r="B10" s="157"/>
      <c r="C10" s="160" t="s">
        <v>169</v>
      </c>
      <c r="D10" s="160" t="s">
        <v>170</v>
      </c>
    </row>
    <row r="11" spans="2:4" x14ac:dyDescent="0.25">
      <c r="B11" s="158"/>
      <c r="C11" s="161"/>
      <c r="D11" s="161"/>
    </row>
    <row r="12" spans="2:4" ht="19.5" customHeight="1" x14ac:dyDescent="0.25">
      <c r="B12" s="159"/>
      <c r="C12" s="162"/>
      <c r="D12" s="162"/>
    </row>
    <row r="13" spans="2:4" ht="21" customHeight="1" x14ac:dyDescent="0.25">
      <c r="B13" s="157"/>
      <c r="C13" s="163" t="s">
        <v>171</v>
      </c>
      <c r="D13" s="160" t="s">
        <v>172</v>
      </c>
    </row>
    <row r="14" spans="2:4" ht="19.5" customHeight="1" x14ac:dyDescent="0.25">
      <c r="B14" s="158"/>
      <c r="C14" s="163"/>
      <c r="D14" s="161"/>
    </row>
    <row r="15" spans="2:4" ht="28.5" customHeight="1" x14ac:dyDescent="0.25">
      <c r="B15" s="159"/>
      <c r="C15" s="163"/>
      <c r="D15" s="162"/>
    </row>
  </sheetData>
  <mergeCells count="12">
    <mergeCell ref="B4:B6"/>
    <mergeCell ref="C4:C6"/>
    <mergeCell ref="D4:D6"/>
    <mergeCell ref="B7:B9"/>
    <mergeCell ref="C7:C9"/>
    <mergeCell ref="D7:D9"/>
    <mergeCell ref="B10:B12"/>
    <mergeCell ref="C10:C12"/>
    <mergeCell ref="D10:D12"/>
    <mergeCell ref="B13:B15"/>
    <mergeCell ref="C13:C15"/>
    <mergeCell ref="D13:D15"/>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C13"/>
  <sheetViews>
    <sheetView workbookViewId="0">
      <selection activeCell="C6" sqref="C6"/>
    </sheetView>
  </sheetViews>
  <sheetFormatPr baseColWidth="10" defaultRowHeight="15" x14ac:dyDescent="0.25"/>
  <cols>
    <col min="2" max="2" width="35.7109375" customWidth="1"/>
    <col min="3" max="3" width="13.42578125" customWidth="1"/>
  </cols>
  <sheetData>
    <row r="2" spans="2:3" ht="15.75" x14ac:dyDescent="0.25">
      <c r="B2" s="224" t="s">
        <v>173</v>
      </c>
      <c r="C2" s="225"/>
    </row>
    <row r="3" spans="2:3" ht="15.75" x14ac:dyDescent="0.25">
      <c r="B3" s="224" t="s">
        <v>174</v>
      </c>
      <c r="C3" s="225"/>
    </row>
    <row r="4" spans="2:3" ht="15.75" x14ac:dyDescent="0.25">
      <c r="B4" s="226" t="s">
        <v>538</v>
      </c>
      <c r="C4" s="226"/>
    </row>
    <row r="5" spans="2:3" ht="30" x14ac:dyDescent="0.25">
      <c r="B5" s="127" t="s">
        <v>0</v>
      </c>
      <c r="C5" s="127" t="s">
        <v>541</v>
      </c>
    </row>
    <row r="6" spans="2:3" ht="25.5" x14ac:dyDescent="0.25">
      <c r="B6" s="141" t="s">
        <v>82</v>
      </c>
      <c r="C6" s="143"/>
    </row>
    <row r="7" spans="2:3" ht="24.75" customHeight="1" x14ac:dyDescent="0.25">
      <c r="B7" s="141" t="s">
        <v>91</v>
      </c>
      <c r="C7" s="145"/>
    </row>
    <row r="8" spans="2:3" ht="39.75" customHeight="1" x14ac:dyDescent="0.25">
      <c r="B8" s="141" t="s">
        <v>198</v>
      </c>
      <c r="C8" s="143"/>
    </row>
    <row r="9" spans="2:3" ht="53.25" customHeight="1" x14ac:dyDescent="0.25">
      <c r="B9" s="141" t="s">
        <v>115</v>
      </c>
      <c r="C9" s="143"/>
    </row>
    <row r="10" spans="2:3" ht="42.75" customHeight="1" x14ac:dyDescent="0.25">
      <c r="B10" s="141" t="s">
        <v>130</v>
      </c>
      <c r="C10" s="143"/>
    </row>
    <row r="11" spans="2:3" ht="26.25" customHeight="1" x14ac:dyDescent="0.25">
      <c r="B11" s="141" t="s">
        <v>135</v>
      </c>
      <c r="C11" s="149"/>
    </row>
    <row r="12" spans="2:3" ht="47.25" customHeight="1" x14ac:dyDescent="0.25">
      <c r="B12" s="146" t="s">
        <v>144</v>
      </c>
      <c r="C12" s="147"/>
    </row>
    <row r="13" spans="2:3" ht="25.5" x14ac:dyDescent="0.25">
      <c r="B13" s="141" t="s">
        <v>149</v>
      </c>
      <c r="C13" s="143"/>
    </row>
  </sheetData>
  <mergeCells count="3">
    <mergeCell ref="B2:C2"/>
    <mergeCell ref="B3:C3"/>
    <mergeCell ref="B4:C4"/>
  </mergeCell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C11"/>
  <sheetViews>
    <sheetView workbookViewId="0">
      <selection activeCell="C6" sqref="C6"/>
    </sheetView>
  </sheetViews>
  <sheetFormatPr baseColWidth="10" defaultRowHeight="15" x14ac:dyDescent="0.25"/>
  <cols>
    <col min="2" max="2" width="35.7109375" customWidth="1"/>
    <col min="3" max="3" width="15.7109375" customWidth="1"/>
  </cols>
  <sheetData>
    <row r="2" spans="2:3" ht="15.75" x14ac:dyDescent="0.25">
      <c r="B2" s="224" t="s">
        <v>173</v>
      </c>
      <c r="C2" s="225"/>
    </row>
    <row r="3" spans="2:3" ht="15.75" x14ac:dyDescent="0.25">
      <c r="B3" s="224" t="s">
        <v>174</v>
      </c>
      <c r="C3" s="225"/>
    </row>
    <row r="4" spans="2:3" ht="15.75" x14ac:dyDescent="0.25">
      <c r="B4" s="226" t="s">
        <v>501</v>
      </c>
      <c r="C4" s="226"/>
    </row>
    <row r="5" spans="2:3" ht="39.75" customHeight="1" x14ac:dyDescent="0.25">
      <c r="B5" s="127" t="s">
        <v>0</v>
      </c>
      <c r="C5" s="127" t="s">
        <v>542</v>
      </c>
    </row>
    <row r="6" spans="2:3" ht="21.75" customHeight="1" x14ac:dyDescent="0.25">
      <c r="B6" s="141" t="s">
        <v>349</v>
      </c>
      <c r="C6" s="149"/>
    </row>
    <row r="7" spans="2:3" ht="29.25" customHeight="1" x14ac:dyDescent="0.25">
      <c r="B7" s="141" t="s">
        <v>377</v>
      </c>
      <c r="C7" s="148"/>
    </row>
    <row r="8" spans="2:3" ht="30" customHeight="1" x14ac:dyDescent="0.25">
      <c r="B8" s="141" t="s">
        <v>386</v>
      </c>
      <c r="C8" s="143"/>
    </row>
    <row r="9" spans="2:3" ht="27" customHeight="1" x14ac:dyDescent="0.25">
      <c r="B9" s="141" t="s">
        <v>392</v>
      </c>
      <c r="C9" s="143"/>
    </row>
    <row r="10" spans="2:3" ht="28.5" customHeight="1" x14ac:dyDescent="0.25">
      <c r="B10" s="141" t="s">
        <v>396</v>
      </c>
      <c r="C10" s="149"/>
    </row>
    <row r="11" spans="2:3" ht="40.5" customHeight="1" x14ac:dyDescent="0.25">
      <c r="B11" s="141" t="s">
        <v>411</v>
      </c>
      <c r="C11" s="143"/>
    </row>
  </sheetData>
  <mergeCells count="3">
    <mergeCell ref="B2:C2"/>
    <mergeCell ref="B3:C3"/>
    <mergeCell ref="B4:C4"/>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C11"/>
  <sheetViews>
    <sheetView workbookViewId="0">
      <selection activeCell="C5" sqref="C5"/>
    </sheetView>
  </sheetViews>
  <sheetFormatPr baseColWidth="10" defaultRowHeight="15" x14ac:dyDescent="0.25"/>
  <cols>
    <col min="2" max="2" width="35.7109375" customWidth="1"/>
    <col min="3" max="3" width="13.140625" customWidth="1"/>
  </cols>
  <sheetData>
    <row r="2" spans="2:3" ht="15.75" x14ac:dyDescent="0.25">
      <c r="B2" s="224" t="s">
        <v>173</v>
      </c>
      <c r="C2" s="225"/>
    </row>
    <row r="3" spans="2:3" ht="15.75" x14ac:dyDescent="0.25">
      <c r="B3" s="224" t="s">
        <v>174</v>
      </c>
      <c r="C3" s="225"/>
    </row>
    <row r="4" spans="2:3" ht="15.75" x14ac:dyDescent="0.25">
      <c r="B4" s="226" t="s">
        <v>507</v>
      </c>
      <c r="C4" s="226"/>
    </row>
    <row r="5" spans="2:3" ht="30" x14ac:dyDescent="0.25">
      <c r="B5" s="127" t="s">
        <v>0</v>
      </c>
      <c r="C5" s="127" t="s">
        <v>543</v>
      </c>
    </row>
    <row r="6" spans="2:3" ht="32.25" customHeight="1" x14ac:dyDescent="0.25">
      <c r="B6" s="150" t="s">
        <v>416</v>
      </c>
      <c r="C6" s="152"/>
    </row>
    <row r="7" spans="2:3" ht="27.75" customHeight="1" x14ac:dyDescent="0.25">
      <c r="B7" s="150" t="s">
        <v>509</v>
      </c>
      <c r="C7" s="152"/>
    </row>
    <row r="8" spans="2:3" ht="25.5" customHeight="1" x14ac:dyDescent="0.25">
      <c r="B8" s="150" t="s">
        <v>459</v>
      </c>
      <c r="C8" s="153"/>
    </row>
    <row r="9" spans="2:3" ht="27.75" customHeight="1" x14ac:dyDescent="0.25">
      <c r="B9" s="150" t="s">
        <v>510</v>
      </c>
      <c r="C9" s="151"/>
    </row>
    <row r="10" spans="2:3" ht="25.5" customHeight="1" x14ac:dyDescent="0.25">
      <c r="B10" s="150" t="s">
        <v>473</v>
      </c>
      <c r="C10" s="151"/>
    </row>
    <row r="11" spans="2:3" ht="27.75" customHeight="1" x14ac:dyDescent="0.25">
      <c r="B11" s="150" t="s">
        <v>511</v>
      </c>
      <c r="C11" s="154"/>
    </row>
  </sheetData>
  <mergeCells count="3">
    <mergeCell ref="B2:C2"/>
    <mergeCell ref="B3:C3"/>
    <mergeCell ref="B4:C4"/>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G145"/>
  <sheetViews>
    <sheetView tabSelected="1" zoomScale="60" zoomScaleNormal="60" workbookViewId="0">
      <pane xSplit="1" ySplit="3" topLeftCell="B4" activePane="bottomRight" state="frozen"/>
      <selection pane="topRight" activeCell="B1" sqref="B1"/>
      <selection pane="bottomLeft" activeCell="A4" sqref="A4"/>
      <selection pane="bottomRight" activeCell="U132" sqref="U132"/>
    </sheetView>
  </sheetViews>
  <sheetFormatPr baseColWidth="10" defaultRowHeight="15" x14ac:dyDescent="0.25"/>
  <cols>
    <col min="3" max="3" width="36.42578125" customWidth="1"/>
    <col min="4" max="4" width="18.28515625" bestFit="1" customWidth="1"/>
    <col min="5" max="5" width="19.140625" bestFit="1" customWidth="1"/>
    <col min="6" max="6" width="15.42578125" customWidth="1"/>
    <col min="7" max="7" width="17" customWidth="1"/>
    <col min="8" max="8" width="15.28515625" customWidth="1"/>
    <col min="9" max="9" width="14.140625" customWidth="1"/>
    <col min="10" max="10" width="13.7109375" customWidth="1"/>
    <col min="20" max="20" width="13.28515625" customWidth="1"/>
    <col min="21" max="21" width="63.85546875" customWidth="1"/>
  </cols>
  <sheetData>
    <row r="1" spans="1:21" ht="15.75" x14ac:dyDescent="0.25">
      <c r="A1" s="193" t="s">
        <v>0</v>
      </c>
      <c r="B1" s="193" t="s">
        <v>1</v>
      </c>
      <c r="C1" s="193" t="s">
        <v>2</v>
      </c>
      <c r="D1" s="193" t="s">
        <v>3</v>
      </c>
      <c r="E1" s="193" t="s">
        <v>4</v>
      </c>
      <c r="F1" s="201" t="s">
        <v>5</v>
      </c>
      <c r="G1" s="201" t="s">
        <v>6</v>
      </c>
      <c r="H1" s="201" t="s">
        <v>7</v>
      </c>
      <c r="I1" s="202" t="s">
        <v>8</v>
      </c>
      <c r="J1" s="202" t="s">
        <v>213</v>
      </c>
      <c r="K1" s="199" t="s">
        <v>9</v>
      </c>
      <c r="L1" s="199"/>
      <c r="M1" s="199"/>
      <c r="N1" s="199"/>
      <c r="O1" s="199"/>
      <c r="P1" s="199"/>
      <c r="Q1" s="199" t="s">
        <v>10</v>
      </c>
      <c r="R1" s="197" t="s">
        <v>11</v>
      </c>
      <c r="S1" s="203" t="s">
        <v>12</v>
      </c>
      <c r="T1" s="197" t="s">
        <v>13</v>
      </c>
      <c r="U1" s="198" t="s">
        <v>14</v>
      </c>
    </row>
    <row r="2" spans="1:21" ht="15.75" x14ac:dyDescent="0.25">
      <c r="A2" s="193"/>
      <c r="B2" s="193"/>
      <c r="C2" s="193"/>
      <c r="D2" s="193"/>
      <c r="E2" s="193"/>
      <c r="F2" s="201"/>
      <c r="G2" s="201"/>
      <c r="H2" s="201"/>
      <c r="I2" s="202"/>
      <c r="J2" s="202"/>
      <c r="K2" s="199" t="s">
        <v>15</v>
      </c>
      <c r="L2" s="199"/>
      <c r="M2" s="199" t="s">
        <v>16</v>
      </c>
      <c r="N2" s="199"/>
      <c r="O2" s="199" t="s">
        <v>17</v>
      </c>
      <c r="P2" s="199"/>
      <c r="Q2" s="199"/>
      <c r="R2" s="197"/>
      <c r="S2" s="203"/>
      <c r="T2" s="197"/>
      <c r="U2" s="198"/>
    </row>
    <row r="3" spans="1:21" ht="15.75" x14ac:dyDescent="0.25">
      <c r="A3" s="193"/>
      <c r="B3" s="193"/>
      <c r="C3" s="193"/>
      <c r="D3" s="193"/>
      <c r="E3" s="193"/>
      <c r="F3" s="201" t="s">
        <v>18</v>
      </c>
      <c r="G3" s="201"/>
      <c r="H3" s="201"/>
      <c r="I3" s="202"/>
      <c r="J3" s="202"/>
      <c r="K3" s="1" t="s">
        <v>19</v>
      </c>
      <c r="L3" s="1" t="s">
        <v>20</v>
      </c>
      <c r="M3" s="1" t="s">
        <v>19</v>
      </c>
      <c r="N3" s="1" t="s">
        <v>20</v>
      </c>
      <c r="O3" s="1" t="s">
        <v>19</v>
      </c>
      <c r="P3" s="1" t="s">
        <v>20</v>
      </c>
      <c r="Q3" s="199"/>
      <c r="R3" s="200" t="s">
        <v>21</v>
      </c>
      <c r="S3" s="200"/>
      <c r="T3" s="200"/>
      <c r="U3" s="198"/>
    </row>
    <row r="4" spans="1:21" ht="376.5" customHeight="1" x14ac:dyDescent="0.25">
      <c r="A4" s="165" t="s">
        <v>22</v>
      </c>
      <c r="B4" s="2" t="s">
        <v>23</v>
      </c>
      <c r="C4" s="2" t="s">
        <v>24</v>
      </c>
      <c r="D4" s="2">
        <v>510</v>
      </c>
      <c r="E4" s="2" t="s">
        <v>25</v>
      </c>
      <c r="F4" s="3">
        <v>25000000</v>
      </c>
      <c r="G4" s="3">
        <v>2375796</v>
      </c>
      <c r="H4" s="4">
        <f t="shared" ref="H4:H19" si="0">F4-G4</f>
        <v>22624204</v>
      </c>
      <c r="I4" s="5">
        <v>1150</v>
      </c>
      <c r="J4" s="156" t="s">
        <v>544</v>
      </c>
      <c r="K4" s="5">
        <v>2</v>
      </c>
      <c r="L4" s="6">
        <v>0.1</v>
      </c>
      <c r="M4" s="5">
        <v>4</v>
      </c>
      <c r="N4" s="6">
        <v>0.15</v>
      </c>
      <c r="O4" s="5">
        <v>4</v>
      </c>
      <c r="P4" s="6">
        <v>0.15</v>
      </c>
      <c r="Q4" s="6">
        <v>0.4</v>
      </c>
      <c r="R4" s="15">
        <f>(G4/F4)*100</f>
        <v>9.503184000000001</v>
      </c>
      <c r="S4" s="15">
        <v>40</v>
      </c>
      <c r="T4" s="5"/>
      <c r="U4" s="8" t="s">
        <v>26</v>
      </c>
    </row>
    <row r="5" spans="1:21" ht="129.75" customHeight="1" x14ac:dyDescent="0.25">
      <c r="A5" s="165"/>
      <c r="B5" s="2" t="s">
        <v>27</v>
      </c>
      <c r="C5" s="2" t="s">
        <v>28</v>
      </c>
      <c r="D5" s="2">
        <v>510</v>
      </c>
      <c r="E5" s="2" t="s">
        <v>25</v>
      </c>
      <c r="F5" s="3">
        <v>59000000</v>
      </c>
      <c r="G5" s="3">
        <v>22718449</v>
      </c>
      <c r="H5" s="4">
        <f t="shared" si="0"/>
        <v>36281551</v>
      </c>
      <c r="I5" s="5"/>
      <c r="J5" s="5"/>
      <c r="K5" s="5">
        <v>1</v>
      </c>
      <c r="L5" s="6">
        <v>0.1</v>
      </c>
      <c r="M5" s="5">
        <v>1</v>
      </c>
      <c r="N5" s="6">
        <v>0.1</v>
      </c>
      <c r="O5" s="5">
        <v>2</v>
      </c>
      <c r="P5" s="6">
        <v>0.2</v>
      </c>
      <c r="Q5" s="6">
        <v>0.4</v>
      </c>
      <c r="R5" s="15">
        <f t="shared" ref="R5:R19" si="1">(G5/F5)*100</f>
        <v>38.505845762711864</v>
      </c>
      <c r="S5" s="15">
        <v>40</v>
      </c>
      <c r="T5" s="5"/>
      <c r="U5" s="8" t="s">
        <v>29</v>
      </c>
    </row>
    <row r="6" spans="1:21" ht="47.25" customHeight="1" x14ac:dyDescent="0.25">
      <c r="A6" s="165"/>
      <c r="B6" s="2" t="s">
        <v>30</v>
      </c>
      <c r="C6" s="2" t="s">
        <v>31</v>
      </c>
      <c r="D6" s="2">
        <v>510</v>
      </c>
      <c r="E6" s="2" t="s">
        <v>25</v>
      </c>
      <c r="F6" s="3">
        <v>21000000</v>
      </c>
      <c r="G6" s="3">
        <v>0</v>
      </c>
      <c r="H6" s="4">
        <f t="shared" si="0"/>
        <v>21000000</v>
      </c>
      <c r="I6" s="5"/>
      <c r="J6" s="5"/>
      <c r="K6" s="5"/>
      <c r="L6" s="5"/>
      <c r="M6" s="5"/>
      <c r="N6" s="5"/>
      <c r="O6" s="5">
        <v>1</v>
      </c>
      <c r="P6" s="6">
        <v>0.2</v>
      </c>
      <c r="Q6" s="6">
        <v>0.2</v>
      </c>
      <c r="R6" s="15">
        <f t="shared" si="1"/>
        <v>0</v>
      </c>
      <c r="S6" s="15">
        <v>20</v>
      </c>
      <c r="T6" s="5"/>
      <c r="U6" s="9" t="s">
        <v>32</v>
      </c>
    </row>
    <row r="7" spans="1:21" ht="102.75" customHeight="1" x14ac:dyDescent="0.25">
      <c r="A7" s="2" t="s">
        <v>33</v>
      </c>
      <c r="B7" s="2" t="s">
        <v>34</v>
      </c>
      <c r="C7" s="2" t="s">
        <v>35</v>
      </c>
      <c r="D7" s="2">
        <v>510</v>
      </c>
      <c r="E7" s="2" t="s">
        <v>36</v>
      </c>
      <c r="F7" s="3">
        <v>33576315</v>
      </c>
      <c r="G7" s="3">
        <v>788968</v>
      </c>
      <c r="H7" s="4">
        <f t="shared" si="0"/>
        <v>32787347</v>
      </c>
      <c r="I7" s="5"/>
      <c r="J7" s="5"/>
      <c r="K7" s="5">
        <v>0</v>
      </c>
      <c r="L7" s="6">
        <v>0</v>
      </c>
      <c r="M7" s="5">
        <v>1</v>
      </c>
      <c r="N7" s="6">
        <v>0.05</v>
      </c>
      <c r="O7" s="5">
        <v>0</v>
      </c>
      <c r="P7" s="6">
        <v>0</v>
      </c>
      <c r="Q7" s="6">
        <v>0.05</v>
      </c>
      <c r="R7" s="15">
        <f t="shared" si="1"/>
        <v>2.3497754294954643</v>
      </c>
      <c r="S7" s="15">
        <v>5</v>
      </c>
      <c r="T7" s="5"/>
      <c r="U7" s="8" t="s">
        <v>37</v>
      </c>
    </row>
    <row r="8" spans="1:21" ht="409.5" x14ac:dyDescent="0.25">
      <c r="A8" s="165" t="s">
        <v>38</v>
      </c>
      <c r="B8" s="2" t="s">
        <v>39</v>
      </c>
      <c r="C8" s="2" t="s">
        <v>40</v>
      </c>
      <c r="D8" s="2">
        <v>310</v>
      </c>
      <c r="E8" s="2" t="s">
        <v>25</v>
      </c>
      <c r="F8" s="3">
        <v>200000000</v>
      </c>
      <c r="G8" s="3">
        <v>33403595</v>
      </c>
      <c r="H8" s="3">
        <f t="shared" si="0"/>
        <v>166596405</v>
      </c>
      <c r="I8" s="5"/>
      <c r="J8" s="5"/>
      <c r="K8" s="5">
        <v>1</v>
      </c>
      <c r="L8" s="6">
        <v>0.1</v>
      </c>
      <c r="M8" s="5">
        <v>3</v>
      </c>
      <c r="N8" s="6">
        <v>0.15</v>
      </c>
      <c r="O8" s="5">
        <v>4</v>
      </c>
      <c r="P8" s="6">
        <v>0.15</v>
      </c>
      <c r="Q8" s="6">
        <v>0.4</v>
      </c>
      <c r="R8" s="15">
        <f t="shared" si="1"/>
        <v>16.701797500000001</v>
      </c>
      <c r="S8" s="15">
        <v>40</v>
      </c>
      <c r="T8" s="5"/>
      <c r="U8" s="8" t="s">
        <v>41</v>
      </c>
    </row>
    <row r="9" spans="1:21" ht="409.5" x14ac:dyDescent="0.25">
      <c r="A9" s="165"/>
      <c r="B9" s="2" t="s">
        <v>42</v>
      </c>
      <c r="C9" s="2" t="s">
        <v>43</v>
      </c>
      <c r="D9" s="2">
        <v>310</v>
      </c>
      <c r="E9" s="2" t="s">
        <v>44</v>
      </c>
      <c r="F9" s="3">
        <v>562000000</v>
      </c>
      <c r="G9" s="3">
        <v>29044872</v>
      </c>
      <c r="H9" s="3">
        <f t="shared" si="0"/>
        <v>532955128</v>
      </c>
      <c r="I9" s="5"/>
      <c r="J9" s="5"/>
      <c r="K9" s="5">
        <v>0</v>
      </c>
      <c r="L9" s="6">
        <v>0</v>
      </c>
      <c r="M9" s="5">
        <v>7</v>
      </c>
      <c r="N9" s="6">
        <v>0.02</v>
      </c>
      <c r="O9" s="5">
        <v>17</v>
      </c>
      <c r="P9" s="6">
        <v>3.2000000000000001E-2</v>
      </c>
      <c r="Q9" s="7">
        <v>5.1700000000000003E-2</v>
      </c>
      <c r="R9" s="15">
        <f t="shared" si="1"/>
        <v>5.1681266903914596</v>
      </c>
      <c r="S9" s="15">
        <v>5.17</v>
      </c>
      <c r="T9" s="7"/>
      <c r="U9" s="8" t="s">
        <v>45</v>
      </c>
    </row>
    <row r="10" spans="1:21" ht="93" customHeight="1" x14ac:dyDescent="0.25">
      <c r="A10" s="165"/>
      <c r="B10" s="2" t="s">
        <v>46</v>
      </c>
      <c r="C10" s="2" t="s">
        <v>47</v>
      </c>
      <c r="D10" s="2">
        <v>310</v>
      </c>
      <c r="E10" s="2" t="s">
        <v>25</v>
      </c>
      <c r="F10" s="3">
        <v>15000000</v>
      </c>
      <c r="G10" s="5">
        <v>0</v>
      </c>
      <c r="H10" s="3">
        <f t="shared" si="0"/>
        <v>15000000</v>
      </c>
      <c r="I10" s="5"/>
      <c r="J10" s="5"/>
      <c r="K10" s="5"/>
      <c r="L10" s="5"/>
      <c r="M10" s="5"/>
      <c r="N10" s="5"/>
      <c r="O10" s="5">
        <v>1</v>
      </c>
      <c r="P10" s="6">
        <v>0.15</v>
      </c>
      <c r="Q10" s="6">
        <v>0.15</v>
      </c>
      <c r="R10" s="15">
        <f t="shared" si="1"/>
        <v>0</v>
      </c>
      <c r="S10" s="15">
        <v>15</v>
      </c>
      <c r="T10" s="5"/>
      <c r="U10" s="8" t="s">
        <v>48</v>
      </c>
    </row>
    <row r="11" spans="1:21" ht="57" customHeight="1" x14ac:dyDescent="0.25">
      <c r="A11" s="165"/>
      <c r="B11" s="2" t="s">
        <v>49</v>
      </c>
      <c r="C11" s="2" t="s">
        <v>50</v>
      </c>
      <c r="D11" s="2">
        <v>310</v>
      </c>
      <c r="E11" s="2" t="s">
        <v>25</v>
      </c>
      <c r="F11" s="3">
        <v>50000000</v>
      </c>
      <c r="G11" s="5">
        <v>0</v>
      </c>
      <c r="H11" s="3">
        <f t="shared" si="0"/>
        <v>50000000</v>
      </c>
      <c r="I11" s="5"/>
      <c r="J11" s="5"/>
      <c r="K11" s="5"/>
      <c r="L11" s="5"/>
      <c r="M11" s="5"/>
      <c r="N11" s="5"/>
      <c r="O11" s="5">
        <v>1</v>
      </c>
      <c r="P11" s="6">
        <v>0.1</v>
      </c>
      <c r="Q11" s="5"/>
      <c r="R11" s="15">
        <f t="shared" si="1"/>
        <v>0</v>
      </c>
      <c r="S11" s="15">
        <v>10</v>
      </c>
      <c r="T11" s="5"/>
      <c r="U11" s="8" t="s">
        <v>51</v>
      </c>
    </row>
    <row r="12" spans="1:21" ht="59.25" customHeight="1" x14ac:dyDescent="0.25">
      <c r="A12" s="165"/>
      <c r="B12" s="2" t="s">
        <v>52</v>
      </c>
      <c r="C12" s="2" t="s">
        <v>53</v>
      </c>
      <c r="D12" s="2">
        <v>310</v>
      </c>
      <c r="E12" s="2" t="s">
        <v>25</v>
      </c>
      <c r="F12" s="3">
        <v>10000000</v>
      </c>
      <c r="G12" s="5">
        <v>0</v>
      </c>
      <c r="H12" s="3">
        <f t="shared" si="0"/>
        <v>10000000</v>
      </c>
      <c r="I12" s="5"/>
      <c r="J12" s="5"/>
      <c r="K12" s="5"/>
      <c r="L12" s="5"/>
      <c r="M12" s="5"/>
      <c r="N12" s="5"/>
      <c r="O12" s="5">
        <v>1</v>
      </c>
      <c r="P12" s="6">
        <v>0.1</v>
      </c>
      <c r="Q12" s="5"/>
      <c r="R12" s="15">
        <f t="shared" si="1"/>
        <v>0</v>
      </c>
      <c r="S12" s="15">
        <v>10</v>
      </c>
      <c r="T12" s="5"/>
      <c r="U12" s="9" t="s">
        <v>54</v>
      </c>
    </row>
    <row r="13" spans="1:21" ht="409.5" x14ac:dyDescent="0.25">
      <c r="A13" s="2" t="s">
        <v>55</v>
      </c>
      <c r="B13" s="2" t="s">
        <v>56</v>
      </c>
      <c r="C13" s="2" t="s">
        <v>57</v>
      </c>
      <c r="D13" s="2">
        <v>510</v>
      </c>
      <c r="E13" s="2" t="s">
        <v>58</v>
      </c>
      <c r="F13" s="3">
        <v>223801036</v>
      </c>
      <c r="G13" s="3">
        <v>145353080</v>
      </c>
      <c r="H13" s="3">
        <f t="shared" si="0"/>
        <v>78447956</v>
      </c>
      <c r="I13" s="5"/>
      <c r="J13" s="5"/>
      <c r="K13" s="5">
        <v>6</v>
      </c>
      <c r="L13" s="6">
        <v>0.1</v>
      </c>
      <c r="M13" s="5">
        <v>11</v>
      </c>
      <c r="N13" s="6">
        <v>0.25</v>
      </c>
      <c r="O13" s="5">
        <v>3</v>
      </c>
      <c r="P13" s="6">
        <v>0.05</v>
      </c>
      <c r="Q13" s="6">
        <v>0.4</v>
      </c>
      <c r="R13" s="15">
        <f t="shared" si="1"/>
        <v>64.947456275403482</v>
      </c>
      <c r="S13" s="15">
        <v>40</v>
      </c>
      <c r="T13" s="5"/>
      <c r="U13" s="8" t="s">
        <v>59</v>
      </c>
    </row>
    <row r="14" spans="1:21" ht="409.5" x14ac:dyDescent="0.25">
      <c r="A14" s="165" t="s">
        <v>60</v>
      </c>
      <c r="B14" s="2" t="s">
        <v>61</v>
      </c>
      <c r="C14" s="2" t="s">
        <v>62</v>
      </c>
      <c r="D14" s="2">
        <v>510</v>
      </c>
      <c r="E14" s="2" t="s">
        <v>25</v>
      </c>
      <c r="F14" s="3">
        <v>65000000</v>
      </c>
      <c r="G14" s="3">
        <v>23933430</v>
      </c>
      <c r="H14" s="3">
        <f t="shared" si="0"/>
        <v>41066570</v>
      </c>
      <c r="I14" s="5"/>
      <c r="J14" s="5"/>
      <c r="K14" s="5">
        <v>5</v>
      </c>
      <c r="L14" s="6">
        <v>0.15</v>
      </c>
      <c r="M14" s="5">
        <v>4</v>
      </c>
      <c r="N14" s="6">
        <v>0.15</v>
      </c>
      <c r="O14" s="5">
        <v>5</v>
      </c>
      <c r="P14" s="6">
        <v>0.15</v>
      </c>
      <c r="Q14" s="6">
        <v>0.45</v>
      </c>
      <c r="R14" s="15">
        <f t="shared" si="1"/>
        <v>36.820661538461543</v>
      </c>
      <c r="S14" s="15">
        <v>45</v>
      </c>
      <c r="T14" s="5"/>
      <c r="U14" s="9" t="s">
        <v>63</v>
      </c>
    </row>
    <row r="15" spans="1:21" ht="95.25" customHeight="1" x14ac:dyDescent="0.25">
      <c r="A15" s="165"/>
      <c r="B15" s="2" t="s">
        <v>64</v>
      </c>
      <c r="C15" s="2" t="s">
        <v>81</v>
      </c>
      <c r="D15" s="2">
        <v>510</v>
      </c>
      <c r="E15" s="2" t="s">
        <v>25</v>
      </c>
      <c r="F15" s="3">
        <v>32000000</v>
      </c>
      <c r="G15" s="3">
        <v>21079467</v>
      </c>
      <c r="H15" s="3">
        <f t="shared" si="0"/>
        <v>10920533</v>
      </c>
      <c r="I15" s="5"/>
      <c r="J15" s="5"/>
      <c r="K15" s="5">
        <v>1</v>
      </c>
      <c r="L15" s="6">
        <v>0.1</v>
      </c>
      <c r="M15" s="5">
        <v>1</v>
      </c>
      <c r="N15" s="6">
        <v>0.1</v>
      </c>
      <c r="O15" s="5">
        <v>2</v>
      </c>
      <c r="P15" s="6">
        <v>0.15</v>
      </c>
      <c r="Q15" s="6">
        <v>0.35</v>
      </c>
      <c r="R15" s="15">
        <f t="shared" si="1"/>
        <v>65.873334374999999</v>
      </c>
      <c r="S15" s="15">
        <v>35</v>
      </c>
      <c r="T15" s="5"/>
      <c r="U15" s="8" t="s">
        <v>65</v>
      </c>
    </row>
    <row r="16" spans="1:21" ht="30" x14ac:dyDescent="0.25">
      <c r="A16" s="165"/>
      <c r="B16" s="2" t="s">
        <v>66</v>
      </c>
      <c r="C16" s="2" t="s">
        <v>67</v>
      </c>
      <c r="D16" s="2">
        <v>510</v>
      </c>
      <c r="E16" s="2" t="s">
        <v>68</v>
      </c>
      <c r="F16" s="3">
        <v>4000000</v>
      </c>
      <c r="G16" s="3">
        <v>0</v>
      </c>
      <c r="H16" s="3">
        <f t="shared" si="0"/>
        <v>4000000</v>
      </c>
      <c r="I16" s="5"/>
      <c r="J16" s="5"/>
      <c r="K16" s="5"/>
      <c r="L16" s="5"/>
      <c r="M16" s="5"/>
      <c r="N16" s="5"/>
      <c r="O16" s="5"/>
      <c r="P16" s="5"/>
      <c r="Q16" s="5"/>
      <c r="R16" s="15">
        <f t="shared" si="1"/>
        <v>0</v>
      </c>
      <c r="S16" s="15">
        <v>0</v>
      </c>
      <c r="T16" s="5"/>
      <c r="U16" s="5" t="s">
        <v>69</v>
      </c>
    </row>
    <row r="17" spans="1:33" ht="62.25" hidden="1" customHeight="1" x14ac:dyDescent="0.25">
      <c r="A17" s="2" t="s">
        <v>70</v>
      </c>
      <c r="B17" s="2" t="s">
        <v>71</v>
      </c>
      <c r="C17" s="2" t="s">
        <v>62</v>
      </c>
      <c r="D17" s="2">
        <v>510</v>
      </c>
      <c r="E17" s="2" t="s">
        <v>25</v>
      </c>
      <c r="F17" s="3">
        <v>0</v>
      </c>
      <c r="G17" s="5">
        <v>0</v>
      </c>
      <c r="H17" s="3">
        <f t="shared" si="0"/>
        <v>0</v>
      </c>
      <c r="I17" s="5"/>
      <c r="J17" s="5"/>
      <c r="K17" s="5"/>
      <c r="L17" s="5"/>
      <c r="M17" s="5"/>
      <c r="N17" s="5"/>
      <c r="O17" s="5"/>
      <c r="P17" s="5"/>
      <c r="Q17" s="5"/>
      <c r="R17" s="15" t="e">
        <f>(G17/F17)*100</f>
        <v>#DIV/0!</v>
      </c>
      <c r="S17" s="15">
        <v>0</v>
      </c>
      <c r="T17" s="5">
        <v>0</v>
      </c>
      <c r="U17" s="10" t="s">
        <v>72</v>
      </c>
    </row>
    <row r="18" spans="1:33" ht="258" customHeight="1" x14ac:dyDescent="0.25">
      <c r="A18" s="165" t="s">
        <v>73</v>
      </c>
      <c r="B18" s="2" t="s">
        <v>74</v>
      </c>
      <c r="C18" s="2" t="s">
        <v>75</v>
      </c>
      <c r="D18" s="2">
        <v>510</v>
      </c>
      <c r="E18" s="2" t="s">
        <v>25</v>
      </c>
      <c r="F18" s="3">
        <v>17000000</v>
      </c>
      <c r="G18" s="5">
        <v>0</v>
      </c>
      <c r="H18" s="3">
        <f t="shared" si="0"/>
        <v>17000000</v>
      </c>
      <c r="I18" s="5"/>
      <c r="J18" s="5"/>
      <c r="K18" s="5"/>
      <c r="L18" s="5"/>
      <c r="M18" s="5">
        <v>8</v>
      </c>
      <c r="N18" s="6">
        <v>0.3</v>
      </c>
      <c r="O18" s="5"/>
      <c r="P18" s="5"/>
      <c r="Q18" s="6">
        <v>0.3</v>
      </c>
      <c r="R18" s="15">
        <f t="shared" si="1"/>
        <v>0</v>
      </c>
      <c r="S18" s="15">
        <v>30</v>
      </c>
      <c r="T18" s="5"/>
      <c r="U18" s="8" t="s">
        <v>76</v>
      </c>
    </row>
    <row r="19" spans="1:33" ht="409.5" x14ac:dyDescent="0.25">
      <c r="A19" s="165"/>
      <c r="B19" s="2" t="s">
        <v>77</v>
      </c>
      <c r="C19" s="2" t="s">
        <v>78</v>
      </c>
      <c r="D19" s="2">
        <v>510</v>
      </c>
      <c r="E19" s="2" t="s">
        <v>79</v>
      </c>
      <c r="F19" s="3">
        <v>61000000</v>
      </c>
      <c r="G19" s="3">
        <v>30164514</v>
      </c>
      <c r="H19" s="3">
        <f t="shared" si="0"/>
        <v>30835486</v>
      </c>
      <c r="I19" s="5" t="s">
        <v>214</v>
      </c>
      <c r="J19" s="5"/>
      <c r="K19" s="5">
        <v>3</v>
      </c>
      <c r="L19" s="6">
        <v>0.3</v>
      </c>
      <c r="M19" s="5">
        <v>1</v>
      </c>
      <c r="N19" s="6">
        <v>0.05</v>
      </c>
      <c r="O19" s="5">
        <v>2</v>
      </c>
      <c r="P19" s="6">
        <v>0.15</v>
      </c>
      <c r="Q19" s="7">
        <v>0.50549999999999995</v>
      </c>
      <c r="R19" s="15">
        <f t="shared" si="1"/>
        <v>49.450022950819672</v>
      </c>
      <c r="S19" s="15">
        <v>50</v>
      </c>
      <c r="T19" s="5"/>
      <c r="U19" s="8" t="s">
        <v>80</v>
      </c>
    </row>
    <row r="20" spans="1:33" x14ac:dyDescent="0.25">
      <c r="A20" s="11" t="s">
        <v>526</v>
      </c>
      <c r="B20" s="11"/>
      <c r="C20" s="11"/>
      <c r="D20" s="11"/>
      <c r="E20" s="11"/>
      <c r="F20" s="3">
        <v>1378377351</v>
      </c>
      <c r="G20" s="12">
        <f>SUM(G4:G19)</f>
        <v>308862171</v>
      </c>
      <c r="H20" s="12">
        <f>SUM(H4:H19)</f>
        <v>1069515180</v>
      </c>
      <c r="I20" s="13"/>
      <c r="J20" s="13"/>
      <c r="K20" s="13"/>
      <c r="L20" s="13"/>
      <c r="M20" s="13"/>
      <c r="N20" s="13"/>
      <c r="O20" s="13"/>
      <c r="P20" s="13"/>
      <c r="Q20" s="13"/>
      <c r="R20" s="13"/>
      <c r="S20" s="13"/>
      <c r="T20" s="13"/>
      <c r="U20" s="13"/>
    </row>
    <row r="22" spans="1:33" x14ac:dyDescent="0.25">
      <c r="A22" s="48"/>
      <c r="B22" s="48"/>
      <c r="C22" s="48"/>
      <c r="D22" s="49"/>
      <c r="E22" s="49"/>
      <c r="F22" s="50"/>
      <c r="G22" s="46"/>
      <c r="H22" s="46"/>
      <c r="I22" s="46"/>
      <c r="J22" s="46"/>
      <c r="K22" s="46"/>
      <c r="L22" s="46"/>
      <c r="M22" s="46"/>
      <c r="N22" s="46"/>
      <c r="O22" s="46"/>
      <c r="P22" s="46"/>
      <c r="Q22" s="53"/>
      <c r="R22" s="46"/>
      <c r="S22" s="52"/>
      <c r="T22" s="52"/>
      <c r="U22" s="51"/>
    </row>
    <row r="23" spans="1:33" ht="54.75" customHeight="1" x14ac:dyDescent="0.25">
      <c r="A23" s="165" t="s">
        <v>290</v>
      </c>
      <c r="B23" s="34" t="s">
        <v>291</v>
      </c>
      <c r="C23" s="34" t="s">
        <v>215</v>
      </c>
      <c r="D23" s="34">
        <v>410</v>
      </c>
      <c r="E23" s="34" t="s">
        <v>94</v>
      </c>
      <c r="F23" s="14">
        <v>450000000</v>
      </c>
      <c r="G23" s="102">
        <v>0</v>
      </c>
      <c r="H23" s="4">
        <f>F23-G23</f>
        <v>450000000</v>
      </c>
      <c r="I23" s="5">
        <v>6</v>
      </c>
      <c r="J23" s="5">
        <v>3</v>
      </c>
      <c r="K23" s="35">
        <v>0</v>
      </c>
      <c r="L23" s="5"/>
      <c r="M23" s="5"/>
      <c r="N23" s="5"/>
      <c r="O23" s="5"/>
      <c r="P23" s="5"/>
      <c r="Q23" s="5">
        <v>0</v>
      </c>
      <c r="R23" s="15">
        <f t="shared" ref="R23:R59" si="2">(G23/F23)*100</f>
        <v>0</v>
      </c>
      <c r="S23" s="15">
        <v>0</v>
      </c>
      <c r="T23" s="5"/>
      <c r="U23" s="34" t="s">
        <v>216</v>
      </c>
      <c r="V23" s="34" t="s">
        <v>217</v>
      </c>
      <c r="W23" s="36">
        <f>+G23/F23</f>
        <v>0</v>
      </c>
      <c r="X23" s="47"/>
      <c r="Y23" s="47"/>
      <c r="Z23" s="47"/>
      <c r="AA23" s="47"/>
      <c r="AB23" s="47"/>
      <c r="AC23" s="47"/>
      <c r="AD23" s="47"/>
      <c r="AE23" s="47"/>
      <c r="AF23" s="47"/>
      <c r="AG23" s="47"/>
    </row>
    <row r="24" spans="1:33" ht="51" customHeight="1" x14ac:dyDescent="0.25">
      <c r="A24" s="165"/>
      <c r="B24" s="34" t="s">
        <v>292</v>
      </c>
      <c r="C24" s="34" t="s">
        <v>218</v>
      </c>
      <c r="D24" s="34">
        <v>410</v>
      </c>
      <c r="E24" s="34" t="s">
        <v>94</v>
      </c>
      <c r="F24" s="14">
        <v>150000000</v>
      </c>
      <c r="G24" s="37">
        <v>48030490</v>
      </c>
      <c r="H24" s="4">
        <f t="shared" ref="H24:H59" si="3">F24-G24</f>
        <v>101969510</v>
      </c>
      <c r="I24" s="5">
        <v>3</v>
      </c>
      <c r="J24" s="5">
        <v>3</v>
      </c>
      <c r="K24" s="35">
        <v>2</v>
      </c>
      <c r="L24" s="5"/>
      <c r="M24" s="5"/>
      <c r="N24" s="5"/>
      <c r="O24" s="5"/>
      <c r="P24" s="5"/>
      <c r="Q24" s="5"/>
      <c r="R24" s="15">
        <f t="shared" si="2"/>
        <v>32.020326666666662</v>
      </c>
      <c r="S24" s="15">
        <v>75</v>
      </c>
      <c r="T24" s="5"/>
      <c r="U24" s="38" t="s">
        <v>219</v>
      </c>
      <c r="V24" s="39" t="s">
        <v>220</v>
      </c>
      <c r="W24" s="36">
        <f t="shared" ref="W24:W59" si="4">+G24/F24</f>
        <v>0.32020326666666665</v>
      </c>
      <c r="X24" s="47"/>
      <c r="Y24" s="47"/>
      <c r="Z24" s="47"/>
      <c r="AA24" s="47"/>
      <c r="AB24" s="47"/>
      <c r="AC24" s="47"/>
      <c r="AD24" s="47"/>
      <c r="AE24" s="47"/>
      <c r="AF24" s="47"/>
      <c r="AG24" s="47"/>
    </row>
    <row r="25" spans="1:33" ht="41.25" customHeight="1" x14ac:dyDescent="0.25">
      <c r="A25" s="165"/>
      <c r="B25" s="34" t="s">
        <v>293</v>
      </c>
      <c r="C25" s="34" t="s">
        <v>221</v>
      </c>
      <c r="D25" s="34">
        <v>410</v>
      </c>
      <c r="E25" s="34" t="s">
        <v>94</v>
      </c>
      <c r="F25" s="14">
        <v>200000000</v>
      </c>
      <c r="G25" s="37">
        <v>101823181</v>
      </c>
      <c r="H25" s="4">
        <f t="shared" si="3"/>
        <v>98176819</v>
      </c>
      <c r="I25" s="5">
        <v>5</v>
      </c>
      <c r="J25" s="5">
        <v>3</v>
      </c>
      <c r="K25" s="35">
        <v>9</v>
      </c>
      <c r="L25" s="5"/>
      <c r="M25" s="5"/>
      <c r="N25" s="5"/>
      <c r="O25" s="5"/>
      <c r="P25" s="5"/>
      <c r="Q25" s="5"/>
      <c r="R25" s="15">
        <f t="shared" si="2"/>
        <v>50.911590500000003</v>
      </c>
      <c r="S25" s="15">
        <v>180</v>
      </c>
      <c r="U25" s="40" t="s">
        <v>222</v>
      </c>
      <c r="V25" s="40" t="s">
        <v>223</v>
      </c>
      <c r="W25" s="36">
        <f t="shared" si="4"/>
        <v>0.50911590500000004</v>
      </c>
      <c r="X25" s="47"/>
      <c r="Y25" s="47"/>
      <c r="Z25" s="47"/>
      <c r="AA25" s="47"/>
      <c r="AB25" s="47"/>
      <c r="AC25" s="47"/>
      <c r="AD25" s="47"/>
      <c r="AE25" s="47"/>
      <c r="AF25" s="47"/>
      <c r="AG25" s="47"/>
    </row>
    <row r="26" spans="1:33" ht="30" customHeight="1" x14ac:dyDescent="0.25">
      <c r="A26" s="194" t="s">
        <v>294</v>
      </c>
      <c r="B26" s="34" t="s">
        <v>295</v>
      </c>
      <c r="C26" s="34" t="s">
        <v>224</v>
      </c>
      <c r="D26" s="34">
        <v>410</v>
      </c>
      <c r="E26" s="34" t="s">
        <v>94</v>
      </c>
      <c r="F26" s="14">
        <v>10000000</v>
      </c>
      <c r="G26" s="41">
        <v>0</v>
      </c>
      <c r="H26" s="4">
        <f t="shared" si="3"/>
        <v>10000000</v>
      </c>
      <c r="I26" s="5">
        <v>2</v>
      </c>
      <c r="J26" s="5">
        <v>2</v>
      </c>
      <c r="K26" s="35">
        <v>0</v>
      </c>
      <c r="L26" s="5"/>
      <c r="M26" s="5"/>
      <c r="N26" s="5"/>
      <c r="O26" s="5"/>
      <c r="P26" s="5"/>
      <c r="Q26" s="5"/>
      <c r="R26" s="15">
        <f t="shared" si="2"/>
        <v>0</v>
      </c>
      <c r="S26" s="15">
        <v>0</v>
      </c>
      <c r="T26" s="5"/>
      <c r="U26" s="5" t="s">
        <v>225</v>
      </c>
      <c r="V26" s="5"/>
      <c r="W26" s="36">
        <f t="shared" si="4"/>
        <v>0</v>
      </c>
      <c r="X26" s="47"/>
      <c r="Y26" s="47"/>
      <c r="Z26" s="47"/>
      <c r="AA26" s="47"/>
      <c r="AB26" s="47"/>
      <c r="AC26" s="47"/>
      <c r="AD26" s="47"/>
      <c r="AE26" s="47"/>
      <c r="AF26" s="47"/>
      <c r="AG26" s="47"/>
    </row>
    <row r="27" spans="1:33" ht="60" x14ac:dyDescent="0.25">
      <c r="A27" s="195"/>
      <c r="B27" s="34" t="s">
        <v>296</v>
      </c>
      <c r="C27" s="34" t="s">
        <v>226</v>
      </c>
      <c r="D27" s="34">
        <v>410</v>
      </c>
      <c r="E27" s="34" t="s">
        <v>227</v>
      </c>
      <c r="F27" s="14">
        <v>10000000</v>
      </c>
      <c r="G27" s="41">
        <v>0</v>
      </c>
      <c r="H27" s="4">
        <f t="shared" si="3"/>
        <v>10000000</v>
      </c>
      <c r="I27" s="5">
        <v>1</v>
      </c>
      <c r="J27" s="5">
        <v>1</v>
      </c>
      <c r="K27" s="35">
        <v>0</v>
      </c>
      <c r="L27" s="5"/>
      <c r="M27" s="5"/>
      <c r="N27" s="5"/>
      <c r="O27" s="5"/>
      <c r="P27" s="5"/>
      <c r="Q27" s="5"/>
      <c r="R27" s="15">
        <f t="shared" si="2"/>
        <v>0</v>
      </c>
      <c r="S27" s="15">
        <v>0</v>
      </c>
      <c r="T27" s="5"/>
      <c r="U27" s="5" t="s">
        <v>225</v>
      </c>
      <c r="V27" s="34" t="s">
        <v>228</v>
      </c>
      <c r="W27" s="36">
        <f t="shared" si="4"/>
        <v>0</v>
      </c>
      <c r="X27" s="47"/>
      <c r="Y27" s="47"/>
      <c r="Z27" s="47"/>
      <c r="AA27" s="47"/>
      <c r="AB27" s="47"/>
      <c r="AC27" s="47"/>
      <c r="AD27" s="47"/>
      <c r="AE27" s="47"/>
      <c r="AF27" s="47"/>
      <c r="AG27" s="47"/>
    </row>
    <row r="28" spans="1:33" ht="45" x14ac:dyDescent="0.25">
      <c r="A28" s="195"/>
      <c r="B28" s="34" t="s">
        <v>297</v>
      </c>
      <c r="C28" s="34" t="s">
        <v>229</v>
      </c>
      <c r="D28" s="34">
        <v>410</v>
      </c>
      <c r="E28" s="34" t="s">
        <v>227</v>
      </c>
      <c r="F28" s="14">
        <v>20000000</v>
      </c>
      <c r="G28" s="41">
        <v>0</v>
      </c>
      <c r="H28" s="4">
        <f t="shared" si="3"/>
        <v>20000000</v>
      </c>
      <c r="I28" s="5">
        <v>60</v>
      </c>
      <c r="J28" s="5">
        <v>120</v>
      </c>
      <c r="K28" s="35">
        <v>60</v>
      </c>
      <c r="L28" s="5"/>
      <c r="M28" s="5"/>
      <c r="N28" s="5"/>
      <c r="O28" s="5"/>
      <c r="P28" s="5"/>
      <c r="Q28" s="5"/>
      <c r="R28" s="15">
        <f t="shared" si="2"/>
        <v>0</v>
      </c>
      <c r="S28" s="15">
        <v>50</v>
      </c>
      <c r="T28" s="5"/>
      <c r="U28" s="40" t="s">
        <v>230</v>
      </c>
      <c r="V28" s="40"/>
      <c r="W28" s="36">
        <f t="shared" si="4"/>
        <v>0</v>
      </c>
      <c r="X28" s="47"/>
      <c r="Y28" s="47"/>
      <c r="Z28" s="47"/>
      <c r="AA28" s="47"/>
      <c r="AB28" s="47"/>
      <c r="AC28" s="47"/>
      <c r="AD28" s="47"/>
      <c r="AE28" s="47"/>
      <c r="AF28" s="47"/>
      <c r="AG28" s="47"/>
    </row>
    <row r="29" spans="1:33" ht="45" customHeight="1" x14ac:dyDescent="0.25">
      <c r="A29" s="195"/>
      <c r="B29" s="34" t="s">
        <v>298</v>
      </c>
      <c r="C29" s="34" t="s">
        <v>231</v>
      </c>
      <c r="D29" s="34">
        <v>410</v>
      </c>
      <c r="E29" s="34" t="s">
        <v>227</v>
      </c>
      <c r="F29" s="14">
        <v>50000000</v>
      </c>
      <c r="G29" s="37">
        <v>3000000</v>
      </c>
      <c r="H29" s="4">
        <f t="shared" si="3"/>
        <v>47000000</v>
      </c>
      <c r="I29" s="5">
        <v>1</v>
      </c>
      <c r="J29" s="5">
        <v>2</v>
      </c>
      <c r="K29" s="35">
        <v>1</v>
      </c>
      <c r="L29" s="5"/>
      <c r="M29" s="5"/>
      <c r="N29" s="5"/>
      <c r="O29" s="5"/>
      <c r="P29" s="5"/>
      <c r="Q29" s="5"/>
      <c r="R29" s="15">
        <f t="shared" si="2"/>
        <v>6</v>
      </c>
      <c r="S29" s="15">
        <v>50</v>
      </c>
      <c r="T29" s="5"/>
      <c r="U29" s="40" t="s">
        <v>232</v>
      </c>
      <c r="V29" s="40"/>
      <c r="W29" s="36">
        <f t="shared" si="4"/>
        <v>0.06</v>
      </c>
      <c r="X29" s="47"/>
      <c r="Y29" s="47"/>
      <c r="Z29" s="47"/>
      <c r="AA29" s="47"/>
      <c r="AB29" s="47"/>
      <c r="AC29" s="47"/>
      <c r="AD29" s="47"/>
      <c r="AE29" s="47"/>
      <c r="AF29" s="47"/>
      <c r="AG29" s="47"/>
    </row>
    <row r="30" spans="1:33" ht="45" customHeight="1" x14ac:dyDescent="0.25">
      <c r="A30" s="195"/>
      <c r="B30" s="34" t="s">
        <v>299</v>
      </c>
      <c r="C30" s="54" t="s">
        <v>233</v>
      </c>
      <c r="D30" s="54">
        <v>410</v>
      </c>
      <c r="E30" s="54" t="s">
        <v>94</v>
      </c>
      <c r="F30" s="55">
        <v>100000000</v>
      </c>
      <c r="G30" s="56">
        <v>33024578</v>
      </c>
      <c r="H30" s="57">
        <f>F30-G30</f>
        <v>66975422</v>
      </c>
      <c r="I30" s="58">
        <v>3</v>
      </c>
      <c r="J30" s="58">
        <v>2.1</v>
      </c>
      <c r="K30" s="59">
        <v>9</v>
      </c>
      <c r="L30" s="5"/>
      <c r="M30" s="5"/>
      <c r="N30" s="5"/>
      <c r="O30" s="5"/>
      <c r="P30" s="5"/>
      <c r="Q30" s="5"/>
      <c r="R30" s="15">
        <f t="shared" si="2"/>
        <v>33.024577999999998</v>
      </c>
      <c r="S30" s="15">
        <v>50</v>
      </c>
      <c r="T30" s="58"/>
      <c r="U30" s="60" t="s">
        <v>234</v>
      </c>
      <c r="V30" s="34"/>
      <c r="W30" s="36">
        <f>+G30/F30</f>
        <v>0.33024577999999999</v>
      </c>
      <c r="X30" s="47"/>
      <c r="Y30" s="47"/>
      <c r="Z30" s="47"/>
      <c r="AA30" s="47"/>
      <c r="AB30" s="47"/>
      <c r="AC30" s="47"/>
      <c r="AD30" s="47"/>
      <c r="AE30" s="47"/>
      <c r="AF30" s="47"/>
      <c r="AG30" s="47"/>
    </row>
    <row r="31" spans="1:33" ht="30" customHeight="1" x14ac:dyDescent="0.25">
      <c r="A31" s="195"/>
      <c r="B31" s="34" t="s">
        <v>300</v>
      </c>
      <c r="C31" s="34" t="s">
        <v>235</v>
      </c>
      <c r="D31" s="34">
        <v>410</v>
      </c>
      <c r="E31" s="34" t="s">
        <v>227</v>
      </c>
      <c r="F31" s="14">
        <v>100000000</v>
      </c>
      <c r="G31" s="37">
        <v>8373889</v>
      </c>
      <c r="H31" s="4">
        <f t="shared" si="3"/>
        <v>91626111</v>
      </c>
      <c r="I31" s="5">
        <v>20</v>
      </c>
      <c r="J31" s="5">
        <v>18</v>
      </c>
      <c r="K31" s="35">
        <v>5</v>
      </c>
      <c r="L31" s="5"/>
      <c r="M31" s="5"/>
      <c r="N31" s="5"/>
      <c r="O31" s="5"/>
      <c r="P31" s="5"/>
      <c r="Q31" s="5"/>
      <c r="R31" s="15">
        <f t="shared" si="2"/>
        <v>8.3738890000000001</v>
      </c>
      <c r="S31" s="15">
        <v>30</v>
      </c>
      <c r="T31" s="5"/>
      <c r="U31" s="40" t="s">
        <v>236</v>
      </c>
      <c r="V31" s="40"/>
      <c r="W31" s="36">
        <f t="shared" si="4"/>
        <v>8.3738889999999996E-2</v>
      </c>
      <c r="X31" s="47"/>
      <c r="Y31" s="47"/>
      <c r="Z31" s="47"/>
      <c r="AA31" s="47"/>
      <c r="AB31" s="47"/>
      <c r="AC31" s="47"/>
      <c r="AD31" s="47"/>
      <c r="AE31" s="47"/>
      <c r="AF31" s="47"/>
      <c r="AG31" s="47"/>
    </row>
    <row r="32" spans="1:33" ht="30" x14ac:dyDescent="0.25">
      <c r="A32" s="195"/>
      <c r="B32" s="34" t="s">
        <v>301</v>
      </c>
      <c r="C32" s="34" t="s">
        <v>237</v>
      </c>
      <c r="D32" s="34">
        <v>410</v>
      </c>
      <c r="E32" s="34" t="s">
        <v>68</v>
      </c>
      <c r="F32" s="14">
        <v>6000000</v>
      </c>
      <c r="G32" s="37">
        <v>1500000</v>
      </c>
      <c r="H32" s="4">
        <f t="shared" si="3"/>
        <v>4500000</v>
      </c>
      <c r="I32" s="10"/>
      <c r="J32" s="10"/>
      <c r="K32" s="35">
        <v>1</v>
      </c>
      <c r="L32" s="5"/>
      <c r="M32" s="5"/>
      <c r="N32" s="5"/>
      <c r="O32" s="5"/>
      <c r="P32" s="5"/>
      <c r="Q32" s="5"/>
      <c r="R32" s="15">
        <f t="shared" si="2"/>
        <v>25</v>
      </c>
      <c r="S32" s="15">
        <v>0</v>
      </c>
      <c r="T32" s="5"/>
      <c r="U32" s="40" t="s">
        <v>238</v>
      </c>
      <c r="V32" s="40"/>
      <c r="W32" s="36">
        <f t="shared" si="4"/>
        <v>0.25</v>
      </c>
      <c r="X32" s="47"/>
      <c r="Y32" s="47"/>
      <c r="Z32" s="47"/>
      <c r="AA32" s="47"/>
      <c r="AB32" s="47"/>
      <c r="AC32" s="47"/>
      <c r="AD32" s="47"/>
      <c r="AE32" s="47"/>
      <c r="AF32" s="47"/>
      <c r="AG32" s="47"/>
    </row>
    <row r="33" spans="1:33" ht="45" x14ac:dyDescent="0.25">
      <c r="A33" s="195"/>
      <c r="B33" s="34" t="s">
        <v>302</v>
      </c>
      <c r="C33" s="34" t="s">
        <v>239</v>
      </c>
      <c r="D33" s="34">
        <v>410</v>
      </c>
      <c r="E33" s="34" t="s">
        <v>240</v>
      </c>
      <c r="F33" s="14">
        <v>5000000</v>
      </c>
      <c r="G33" s="37">
        <v>0</v>
      </c>
      <c r="H33" s="4">
        <f t="shared" si="3"/>
        <v>5000000</v>
      </c>
      <c r="I33" s="10"/>
      <c r="J33" s="10"/>
      <c r="K33" s="35">
        <v>0</v>
      </c>
      <c r="L33" s="5"/>
      <c r="M33" s="5"/>
      <c r="N33" s="5"/>
      <c r="O33" s="5"/>
      <c r="P33" s="5"/>
      <c r="Q33" s="5"/>
      <c r="R33" s="15">
        <f t="shared" si="2"/>
        <v>0</v>
      </c>
      <c r="S33" s="15">
        <v>0</v>
      </c>
      <c r="T33" s="5"/>
      <c r="U33" s="5" t="s">
        <v>225</v>
      </c>
      <c r="V33" s="5"/>
      <c r="W33" s="36">
        <f t="shared" si="4"/>
        <v>0</v>
      </c>
      <c r="X33" s="47"/>
      <c r="Y33" s="47"/>
      <c r="Z33" s="47"/>
      <c r="AA33" s="47"/>
      <c r="AB33" s="47"/>
      <c r="AC33" s="47"/>
      <c r="AD33" s="47"/>
      <c r="AE33" s="47"/>
      <c r="AF33" s="47"/>
      <c r="AG33" s="47"/>
    </row>
    <row r="34" spans="1:33" ht="105" customHeight="1" x14ac:dyDescent="0.25">
      <c r="A34" s="196"/>
      <c r="B34" s="34" t="s">
        <v>303</v>
      </c>
      <c r="C34" s="34" t="s">
        <v>241</v>
      </c>
      <c r="D34" s="34">
        <v>410</v>
      </c>
      <c r="E34" s="34" t="s">
        <v>242</v>
      </c>
      <c r="F34" s="14">
        <v>110000000</v>
      </c>
      <c r="G34" s="37">
        <v>21557816</v>
      </c>
      <c r="H34" s="4">
        <f t="shared" si="3"/>
        <v>88442184</v>
      </c>
      <c r="I34" s="10"/>
      <c r="J34" s="10"/>
      <c r="K34" s="35"/>
      <c r="L34" s="5"/>
      <c r="M34" s="5"/>
      <c r="N34" s="5"/>
      <c r="O34" s="5"/>
      <c r="P34" s="5"/>
      <c r="Q34" s="5"/>
      <c r="R34" s="15">
        <v>20</v>
      </c>
      <c r="S34" s="15">
        <v>19</v>
      </c>
      <c r="T34" s="5"/>
      <c r="U34" s="40" t="s">
        <v>243</v>
      </c>
      <c r="V34" s="40"/>
      <c r="W34" s="36">
        <f t="shared" si="4"/>
        <v>0.19598014545454545</v>
      </c>
      <c r="X34" s="47"/>
      <c r="Y34" s="47"/>
      <c r="Z34" s="47"/>
      <c r="AA34" s="47"/>
      <c r="AB34" s="47"/>
      <c r="AC34" s="47"/>
      <c r="AD34" s="47"/>
      <c r="AE34" s="47"/>
      <c r="AF34" s="47"/>
      <c r="AG34" s="47"/>
    </row>
    <row r="35" spans="1:33" ht="51" customHeight="1" x14ac:dyDescent="0.25">
      <c r="A35" s="194" t="s">
        <v>304</v>
      </c>
      <c r="B35" s="34" t="s">
        <v>305</v>
      </c>
      <c r="C35" s="34" t="s">
        <v>244</v>
      </c>
      <c r="D35" s="34">
        <v>410</v>
      </c>
      <c r="E35" s="34" t="s">
        <v>94</v>
      </c>
      <c r="F35" s="14">
        <v>55000000</v>
      </c>
      <c r="G35" s="37">
        <v>806793</v>
      </c>
      <c r="H35" s="4">
        <f t="shared" si="3"/>
        <v>54193207</v>
      </c>
      <c r="I35" s="5">
        <v>80</v>
      </c>
      <c r="J35" s="5">
        <v>40</v>
      </c>
      <c r="K35" s="35">
        <v>16</v>
      </c>
      <c r="L35" s="5"/>
      <c r="M35" s="5"/>
      <c r="N35" s="5"/>
      <c r="O35" s="5"/>
      <c r="P35" s="5"/>
      <c r="Q35" s="5"/>
      <c r="R35" s="15">
        <f t="shared" si="2"/>
        <v>1.4668963636363634</v>
      </c>
      <c r="S35" s="15">
        <v>1</v>
      </c>
      <c r="T35" s="5"/>
      <c r="U35" s="40" t="s">
        <v>245</v>
      </c>
      <c r="V35" s="40"/>
      <c r="W35" s="36">
        <f t="shared" si="4"/>
        <v>1.4668963636363636E-2</v>
      </c>
      <c r="X35" s="47"/>
      <c r="Y35" s="47"/>
      <c r="Z35" s="47"/>
      <c r="AA35" s="47"/>
      <c r="AB35" s="47"/>
      <c r="AC35" s="47"/>
      <c r="AD35" s="47"/>
      <c r="AE35" s="47"/>
      <c r="AF35" s="47"/>
      <c r="AG35" s="47"/>
    </row>
    <row r="36" spans="1:33" ht="30" customHeight="1" x14ac:dyDescent="0.25">
      <c r="A36" s="195"/>
      <c r="B36" s="34" t="s">
        <v>306</v>
      </c>
      <c r="C36" s="34" t="s">
        <v>246</v>
      </c>
      <c r="D36" s="34">
        <v>410</v>
      </c>
      <c r="E36" s="34" t="s">
        <v>94</v>
      </c>
      <c r="F36" s="14">
        <v>50000000</v>
      </c>
      <c r="G36" s="37">
        <v>0</v>
      </c>
      <c r="H36" s="4">
        <f t="shared" si="3"/>
        <v>50000000</v>
      </c>
      <c r="I36" s="5">
        <v>30</v>
      </c>
      <c r="J36" s="5">
        <v>15</v>
      </c>
      <c r="K36" s="35"/>
      <c r="L36" s="5"/>
      <c r="M36" s="5"/>
      <c r="N36" s="5"/>
      <c r="O36" s="5"/>
      <c r="P36" s="5"/>
      <c r="Q36" s="5"/>
      <c r="R36" s="15">
        <f t="shared" si="2"/>
        <v>0</v>
      </c>
      <c r="S36" s="15">
        <v>0</v>
      </c>
      <c r="T36" s="5"/>
      <c r="U36" s="34" t="s">
        <v>216</v>
      </c>
      <c r="V36" s="5"/>
      <c r="W36" s="36">
        <f t="shared" si="4"/>
        <v>0</v>
      </c>
      <c r="X36" s="47"/>
      <c r="Y36" s="47"/>
      <c r="Z36" s="47"/>
      <c r="AA36" s="47"/>
      <c r="AB36" s="47"/>
      <c r="AC36" s="47"/>
      <c r="AD36" s="47"/>
      <c r="AE36" s="47"/>
      <c r="AF36" s="47"/>
      <c r="AG36" s="47"/>
    </row>
    <row r="37" spans="1:33" ht="30" customHeight="1" x14ac:dyDescent="0.25">
      <c r="A37" s="195"/>
      <c r="B37" s="34" t="s">
        <v>307</v>
      </c>
      <c r="C37" s="34" t="s">
        <v>247</v>
      </c>
      <c r="D37" s="34">
        <v>410</v>
      </c>
      <c r="E37" s="34" t="s">
        <v>94</v>
      </c>
      <c r="F37" s="14">
        <v>40000000</v>
      </c>
      <c r="G37" s="37">
        <v>28956340</v>
      </c>
      <c r="H37" s="4">
        <f t="shared" si="3"/>
        <v>11043660</v>
      </c>
      <c r="I37" s="5">
        <v>4</v>
      </c>
      <c r="J37" s="5">
        <v>4</v>
      </c>
      <c r="K37" s="35">
        <v>5</v>
      </c>
      <c r="L37" s="5"/>
      <c r="M37" s="5"/>
      <c r="N37" s="5"/>
      <c r="O37" s="5"/>
      <c r="P37" s="5"/>
      <c r="Q37" s="5"/>
      <c r="R37" s="15">
        <f t="shared" si="2"/>
        <v>72.39085</v>
      </c>
      <c r="S37" s="15">
        <v>110</v>
      </c>
      <c r="T37" s="5"/>
      <c r="U37" s="8" t="s">
        <v>248</v>
      </c>
      <c r="V37" s="8"/>
      <c r="W37" s="36">
        <f t="shared" si="4"/>
        <v>0.72390849999999995</v>
      </c>
      <c r="X37" s="47"/>
      <c r="Y37" s="47"/>
      <c r="Z37" s="47"/>
      <c r="AA37" s="47"/>
      <c r="AB37" s="47"/>
      <c r="AC37" s="47"/>
      <c r="AD37" s="47"/>
      <c r="AE37" s="47"/>
      <c r="AF37" s="47"/>
      <c r="AG37" s="47"/>
    </row>
    <row r="38" spans="1:33" ht="210" x14ac:dyDescent="0.25">
      <c r="A38" s="196"/>
      <c r="B38" s="34" t="s">
        <v>308</v>
      </c>
      <c r="C38" s="34" t="s">
        <v>249</v>
      </c>
      <c r="D38" s="34">
        <v>410</v>
      </c>
      <c r="E38" s="34" t="s">
        <v>94</v>
      </c>
      <c r="F38" s="14">
        <v>105000000</v>
      </c>
      <c r="G38" s="37">
        <v>89108800</v>
      </c>
      <c r="H38" s="4">
        <f t="shared" si="3"/>
        <v>15891200</v>
      </c>
      <c r="I38" s="10"/>
      <c r="J38" s="10"/>
      <c r="K38" s="35">
        <v>12</v>
      </c>
      <c r="L38" s="5"/>
      <c r="M38" s="5"/>
      <c r="N38" s="5"/>
      <c r="O38" s="5"/>
      <c r="P38" s="5"/>
      <c r="Q38" s="5"/>
      <c r="R38" s="15">
        <f t="shared" si="2"/>
        <v>84.865523809523808</v>
      </c>
      <c r="S38" s="15">
        <v>100</v>
      </c>
      <c r="T38" s="5"/>
      <c r="U38" s="8" t="s">
        <v>250</v>
      </c>
      <c r="V38" s="8"/>
      <c r="W38" s="36">
        <f t="shared" si="4"/>
        <v>0.84865523809523813</v>
      </c>
      <c r="X38" s="47"/>
      <c r="Y38" s="47"/>
      <c r="Z38" s="47"/>
      <c r="AA38" s="47"/>
      <c r="AB38" s="47"/>
      <c r="AC38" s="47"/>
      <c r="AD38" s="47"/>
      <c r="AE38" s="47"/>
      <c r="AF38" s="47"/>
      <c r="AG38" s="47"/>
    </row>
    <row r="39" spans="1:33" ht="409.5" x14ac:dyDescent="0.25">
      <c r="A39" s="194" t="s">
        <v>309</v>
      </c>
      <c r="B39" s="34" t="s">
        <v>310</v>
      </c>
      <c r="C39" s="34" t="s">
        <v>251</v>
      </c>
      <c r="D39" s="34">
        <v>410</v>
      </c>
      <c r="E39" s="34" t="s">
        <v>94</v>
      </c>
      <c r="F39" s="14">
        <v>280000000</v>
      </c>
      <c r="G39" s="37">
        <v>38626912</v>
      </c>
      <c r="H39" s="4">
        <f t="shared" si="3"/>
        <v>241373088</v>
      </c>
      <c r="I39" s="5">
        <v>49</v>
      </c>
      <c r="J39" s="5">
        <v>40</v>
      </c>
      <c r="K39" s="35">
        <v>15</v>
      </c>
      <c r="L39" s="5"/>
      <c r="M39" s="5"/>
      <c r="N39" s="5"/>
      <c r="O39" s="5"/>
      <c r="P39" s="5"/>
      <c r="Q39" s="5"/>
      <c r="R39" s="15">
        <f t="shared" si="2"/>
        <v>13.795325714285713</v>
      </c>
      <c r="S39" s="15">
        <v>38</v>
      </c>
      <c r="T39" s="5"/>
      <c r="U39" s="40" t="s">
        <v>252</v>
      </c>
      <c r="V39" s="40"/>
      <c r="W39" s="36">
        <f t="shared" si="4"/>
        <v>0.13795325714285714</v>
      </c>
      <c r="X39" s="47"/>
      <c r="Y39" s="47"/>
      <c r="Z39" s="47"/>
      <c r="AA39" s="47"/>
      <c r="AB39" s="47"/>
      <c r="AC39" s="47"/>
      <c r="AD39" s="47"/>
      <c r="AE39" s="47"/>
      <c r="AF39" s="47"/>
      <c r="AG39" s="47"/>
    </row>
    <row r="40" spans="1:33" ht="90" customHeight="1" x14ac:dyDescent="0.25">
      <c r="A40" s="195"/>
      <c r="B40" s="34" t="s">
        <v>311</v>
      </c>
      <c r="C40" s="34" t="s">
        <v>253</v>
      </c>
      <c r="D40" s="34">
        <v>410</v>
      </c>
      <c r="E40" s="34" t="s">
        <v>254</v>
      </c>
      <c r="F40" s="14">
        <v>193627198</v>
      </c>
      <c r="G40" s="37">
        <v>22521809</v>
      </c>
      <c r="H40" s="4">
        <f t="shared" si="3"/>
        <v>171105389</v>
      </c>
      <c r="I40" s="5">
        <v>1</v>
      </c>
      <c r="J40" s="5">
        <v>0</v>
      </c>
      <c r="K40" s="35">
        <v>7</v>
      </c>
      <c r="L40" s="5"/>
      <c r="M40" s="5"/>
      <c r="N40" s="5"/>
      <c r="O40" s="5"/>
      <c r="P40" s="5"/>
      <c r="Q40" s="5"/>
      <c r="R40" s="15">
        <f t="shared" si="2"/>
        <v>11.631531743799753</v>
      </c>
      <c r="S40" s="15">
        <v>100</v>
      </c>
      <c r="T40" s="5"/>
      <c r="U40" s="40" t="s">
        <v>255</v>
      </c>
      <c r="V40" s="40"/>
      <c r="W40" s="36">
        <f t="shared" si="4"/>
        <v>0.11631531743799753</v>
      </c>
      <c r="X40" s="47"/>
      <c r="Y40" s="47"/>
      <c r="Z40" s="47"/>
      <c r="AA40" s="47"/>
      <c r="AB40" s="47"/>
      <c r="AC40" s="47"/>
      <c r="AD40" s="47"/>
      <c r="AE40" s="47"/>
      <c r="AF40" s="47"/>
      <c r="AG40" s="47"/>
    </row>
    <row r="41" spans="1:33" ht="65.25" customHeight="1" x14ac:dyDescent="0.25">
      <c r="A41" s="195"/>
      <c r="B41" s="34" t="s">
        <v>312</v>
      </c>
      <c r="C41" s="34" t="s">
        <v>256</v>
      </c>
      <c r="D41" s="34">
        <v>410</v>
      </c>
      <c r="E41" s="34" t="s">
        <v>94</v>
      </c>
      <c r="F41" s="14">
        <v>200000000</v>
      </c>
      <c r="G41" s="37">
        <v>100000000</v>
      </c>
      <c r="H41" s="4">
        <f t="shared" si="3"/>
        <v>100000000</v>
      </c>
      <c r="I41" s="10"/>
      <c r="J41" s="10"/>
      <c r="K41" s="35">
        <v>1</v>
      </c>
      <c r="L41" s="5"/>
      <c r="M41" s="5"/>
      <c r="N41" s="5"/>
      <c r="O41" s="5"/>
      <c r="P41" s="5"/>
      <c r="Q41" s="5"/>
      <c r="R41" s="15">
        <f t="shared" si="2"/>
        <v>50</v>
      </c>
      <c r="S41" s="15">
        <v>100</v>
      </c>
      <c r="T41" s="5"/>
      <c r="U41" s="40" t="s">
        <v>257</v>
      </c>
      <c r="V41" s="40"/>
      <c r="W41" s="36">
        <f t="shared" si="4"/>
        <v>0.5</v>
      </c>
      <c r="X41" s="47"/>
      <c r="Y41" s="47"/>
      <c r="Z41" s="47"/>
      <c r="AA41" s="47"/>
      <c r="AB41" s="47"/>
      <c r="AC41" s="47"/>
      <c r="AD41" s="47"/>
      <c r="AE41" s="47"/>
      <c r="AF41" s="47"/>
      <c r="AG41" s="47"/>
    </row>
    <row r="42" spans="1:33" ht="45" customHeight="1" x14ac:dyDescent="0.25">
      <c r="A42" s="196"/>
      <c r="B42" s="34" t="s">
        <v>313</v>
      </c>
      <c r="C42" s="34" t="s">
        <v>258</v>
      </c>
      <c r="D42" s="34">
        <v>410</v>
      </c>
      <c r="E42" s="34" t="s">
        <v>68</v>
      </c>
      <c r="F42" s="14">
        <v>5000000</v>
      </c>
      <c r="G42" s="37">
        <v>0</v>
      </c>
      <c r="H42" s="4">
        <f t="shared" si="3"/>
        <v>5000000</v>
      </c>
      <c r="I42" s="10"/>
      <c r="J42" s="10"/>
      <c r="K42" s="35">
        <v>0</v>
      </c>
      <c r="L42" s="5"/>
      <c r="M42" s="5"/>
      <c r="N42" s="5"/>
      <c r="O42" s="5"/>
      <c r="P42" s="5"/>
      <c r="Q42" s="5"/>
      <c r="R42" s="15">
        <f t="shared" si="2"/>
        <v>0</v>
      </c>
      <c r="S42" s="15">
        <v>0</v>
      </c>
      <c r="T42" s="5"/>
      <c r="U42" s="34" t="s">
        <v>259</v>
      </c>
      <c r="V42" s="5"/>
      <c r="W42" s="36">
        <f t="shared" si="4"/>
        <v>0</v>
      </c>
      <c r="X42" s="47"/>
      <c r="Y42" s="47"/>
      <c r="Z42" s="47"/>
      <c r="AA42" s="47"/>
      <c r="AB42" s="47"/>
      <c r="AC42" s="47"/>
      <c r="AD42" s="47"/>
      <c r="AE42" s="47"/>
      <c r="AF42" s="47"/>
      <c r="AG42" s="47"/>
    </row>
    <row r="43" spans="1:33" ht="45" customHeight="1" x14ac:dyDescent="0.25">
      <c r="A43" s="190" t="s">
        <v>314</v>
      </c>
      <c r="B43" s="34" t="s">
        <v>315</v>
      </c>
      <c r="C43" s="33" t="s">
        <v>260</v>
      </c>
      <c r="D43" s="33">
        <v>410</v>
      </c>
      <c r="E43" s="33" t="s">
        <v>94</v>
      </c>
      <c r="F43" s="61">
        <v>1300000000</v>
      </c>
      <c r="G43" s="56">
        <v>282164238</v>
      </c>
      <c r="H43" s="57">
        <f t="shared" si="3"/>
        <v>1017835762</v>
      </c>
      <c r="I43" s="112">
        <v>10</v>
      </c>
      <c r="J43" s="112">
        <v>6</v>
      </c>
      <c r="K43" s="59">
        <v>3</v>
      </c>
      <c r="L43" s="5"/>
      <c r="M43" s="5"/>
      <c r="N43" s="5"/>
      <c r="O43" s="5"/>
      <c r="P43" s="5"/>
      <c r="Q43" s="5"/>
      <c r="R43" s="15">
        <f t="shared" si="2"/>
        <v>21.704941384615385</v>
      </c>
      <c r="S43" s="15">
        <v>50</v>
      </c>
      <c r="T43" s="58"/>
      <c r="U43" s="62" t="s">
        <v>336</v>
      </c>
      <c r="V43" s="33"/>
      <c r="W43" s="63">
        <f t="shared" si="4"/>
        <v>0.21704941384615384</v>
      </c>
      <c r="X43" s="47"/>
      <c r="Y43" s="47"/>
      <c r="Z43" s="47"/>
      <c r="AA43" s="47"/>
      <c r="AB43" s="47"/>
      <c r="AC43" s="47"/>
      <c r="AD43" s="47"/>
      <c r="AE43" s="47"/>
      <c r="AF43" s="47"/>
      <c r="AG43" s="47"/>
    </row>
    <row r="44" spans="1:33" ht="105" x14ac:dyDescent="0.25">
      <c r="A44" s="191"/>
      <c r="B44" s="34" t="s">
        <v>316</v>
      </c>
      <c r="C44" s="34" t="s">
        <v>261</v>
      </c>
      <c r="D44" s="34">
        <v>410</v>
      </c>
      <c r="E44" s="34" t="s">
        <v>94</v>
      </c>
      <c r="F44" s="14">
        <v>53094870</v>
      </c>
      <c r="G44" s="37">
        <v>34076623</v>
      </c>
      <c r="H44" s="4">
        <f t="shared" si="3"/>
        <v>19018247</v>
      </c>
      <c r="I44" s="10"/>
      <c r="J44" s="10"/>
      <c r="K44" s="35">
        <v>3</v>
      </c>
      <c r="L44" s="5"/>
      <c r="M44" s="5"/>
      <c r="N44" s="5"/>
      <c r="O44" s="5"/>
      <c r="P44" s="5"/>
      <c r="Q44" s="5"/>
      <c r="R44" s="15">
        <f t="shared" si="2"/>
        <v>64.180631763482992</v>
      </c>
      <c r="S44" s="15">
        <v>100</v>
      </c>
      <c r="T44" s="5"/>
      <c r="U44" s="40" t="s">
        <v>262</v>
      </c>
      <c r="V44" s="40"/>
      <c r="W44" s="36">
        <f t="shared" si="4"/>
        <v>0.64180631763482987</v>
      </c>
      <c r="X44" s="47"/>
      <c r="Y44" s="47"/>
      <c r="Z44" s="47"/>
      <c r="AA44" s="47"/>
      <c r="AB44" s="47"/>
      <c r="AC44" s="47"/>
      <c r="AD44" s="47"/>
      <c r="AE44" s="47"/>
      <c r="AF44" s="47"/>
      <c r="AG44" s="47"/>
    </row>
    <row r="45" spans="1:33" ht="186.75" x14ac:dyDescent="0.25">
      <c r="A45" s="191"/>
      <c r="B45" s="34" t="s">
        <v>317</v>
      </c>
      <c r="C45" s="34" t="s">
        <v>263</v>
      </c>
      <c r="D45" s="34">
        <v>410</v>
      </c>
      <c r="E45" s="34" t="s">
        <v>94</v>
      </c>
      <c r="F45" s="14">
        <v>17583000</v>
      </c>
      <c r="G45" s="37">
        <v>14705130</v>
      </c>
      <c r="H45" s="4">
        <f t="shared" si="3"/>
        <v>2877870</v>
      </c>
      <c r="I45" s="42"/>
      <c r="J45" s="42">
        <v>1</v>
      </c>
      <c r="K45" s="35">
        <v>3</v>
      </c>
      <c r="L45" s="5"/>
      <c r="M45" s="5"/>
      <c r="N45" s="5"/>
      <c r="O45" s="5"/>
      <c r="P45" s="5"/>
      <c r="Q45" s="5"/>
      <c r="R45" s="15">
        <f t="shared" si="2"/>
        <v>83.632656543252011</v>
      </c>
      <c r="S45" s="15">
        <v>110</v>
      </c>
      <c r="T45" s="5"/>
      <c r="U45" s="40" t="s">
        <v>264</v>
      </c>
      <c r="V45" s="40"/>
      <c r="W45" s="36">
        <f t="shared" si="4"/>
        <v>0.83632656543252004</v>
      </c>
      <c r="X45" s="47"/>
      <c r="Y45" s="47"/>
      <c r="Z45" s="47"/>
      <c r="AA45" s="47"/>
      <c r="AB45" s="47"/>
      <c r="AC45" s="47"/>
      <c r="AD45" s="47"/>
      <c r="AE45" s="47"/>
      <c r="AF45" s="47"/>
      <c r="AG45" s="47"/>
    </row>
    <row r="46" spans="1:33" ht="120" customHeight="1" x14ac:dyDescent="0.25">
      <c r="A46" s="165" t="s">
        <v>318</v>
      </c>
      <c r="B46" s="34" t="s">
        <v>319</v>
      </c>
      <c r="C46" s="34" t="s">
        <v>265</v>
      </c>
      <c r="D46" s="34">
        <v>410</v>
      </c>
      <c r="E46" s="34" t="s">
        <v>94</v>
      </c>
      <c r="F46" s="14">
        <v>20000000</v>
      </c>
      <c r="G46" s="37">
        <v>17170870</v>
      </c>
      <c r="H46" s="4">
        <f t="shared" si="3"/>
        <v>2829130</v>
      </c>
      <c r="I46" s="43">
        <v>0</v>
      </c>
      <c r="J46" s="42">
        <v>3</v>
      </c>
      <c r="K46" s="35">
        <v>2</v>
      </c>
      <c r="L46" s="5"/>
      <c r="M46" s="5"/>
      <c r="N46" s="5"/>
      <c r="O46" s="5"/>
      <c r="P46" s="5"/>
      <c r="Q46" s="5"/>
      <c r="R46" s="15">
        <f t="shared" si="2"/>
        <v>85.854349999999997</v>
      </c>
      <c r="S46" s="15">
        <v>100</v>
      </c>
      <c r="T46" s="6"/>
      <c r="U46" s="40" t="s">
        <v>266</v>
      </c>
      <c r="V46" s="40"/>
      <c r="W46" s="36">
        <f t="shared" si="4"/>
        <v>0.85854350000000001</v>
      </c>
      <c r="X46" s="47"/>
      <c r="Y46" s="47"/>
      <c r="Z46" s="47"/>
      <c r="AA46" s="47"/>
      <c r="AB46" s="47"/>
      <c r="AC46" s="47"/>
      <c r="AD46" s="47"/>
      <c r="AE46" s="47"/>
      <c r="AF46" s="47"/>
      <c r="AG46" s="47"/>
    </row>
    <row r="47" spans="1:33" ht="45" x14ac:dyDescent="0.25">
      <c r="A47" s="165"/>
      <c r="B47" s="34" t="s">
        <v>320</v>
      </c>
      <c r="C47" s="34" t="s">
        <v>267</v>
      </c>
      <c r="D47" s="34">
        <v>410</v>
      </c>
      <c r="E47" s="34" t="s">
        <v>94</v>
      </c>
      <c r="F47" s="14">
        <v>10000000</v>
      </c>
      <c r="G47" s="37">
        <v>0</v>
      </c>
      <c r="H47" s="4">
        <f t="shared" si="3"/>
        <v>10000000</v>
      </c>
      <c r="I47" s="42">
        <v>0</v>
      </c>
      <c r="J47" s="42">
        <v>0</v>
      </c>
      <c r="K47" s="35">
        <v>0</v>
      </c>
      <c r="L47" s="5"/>
      <c r="M47" s="5"/>
      <c r="N47" s="5"/>
      <c r="O47" s="5"/>
      <c r="P47" s="5"/>
      <c r="Q47" s="5"/>
      <c r="R47" s="15">
        <f t="shared" si="2"/>
        <v>0</v>
      </c>
      <c r="S47" s="15">
        <v>0</v>
      </c>
      <c r="T47" s="5"/>
      <c r="U47" s="5" t="s">
        <v>259</v>
      </c>
      <c r="V47" s="5"/>
      <c r="W47" s="36">
        <f t="shared" si="4"/>
        <v>0</v>
      </c>
      <c r="X47" s="47"/>
      <c r="Y47" s="47"/>
      <c r="Z47" s="47"/>
      <c r="AA47" s="47"/>
      <c r="AB47" s="47"/>
      <c r="AC47" s="47"/>
      <c r="AD47" s="47"/>
      <c r="AE47" s="47"/>
      <c r="AF47" s="47"/>
      <c r="AG47" s="47"/>
    </row>
    <row r="48" spans="1:33" x14ac:dyDescent="0.25">
      <c r="A48" s="165"/>
      <c r="B48" s="34" t="s">
        <v>321</v>
      </c>
      <c r="C48" s="34" t="s">
        <v>268</v>
      </c>
      <c r="D48" s="34">
        <v>410</v>
      </c>
      <c r="E48" s="34" t="s">
        <v>94</v>
      </c>
      <c r="F48" s="14">
        <v>20000000</v>
      </c>
      <c r="G48" s="37">
        <v>0</v>
      </c>
      <c r="H48" s="4">
        <f t="shared" si="3"/>
        <v>20000000</v>
      </c>
      <c r="I48" s="42"/>
      <c r="J48" s="42">
        <v>1</v>
      </c>
      <c r="K48" s="35">
        <v>0</v>
      </c>
      <c r="L48" s="5"/>
      <c r="M48" s="5"/>
      <c r="N48" s="5"/>
      <c r="O48" s="5"/>
      <c r="P48" s="5"/>
      <c r="Q48" s="5"/>
      <c r="R48" s="15">
        <f t="shared" si="2"/>
        <v>0</v>
      </c>
      <c r="S48" s="15">
        <v>0</v>
      </c>
      <c r="T48" s="5"/>
      <c r="U48" s="5" t="s">
        <v>259</v>
      </c>
      <c r="V48" s="5"/>
      <c r="W48" s="36">
        <f t="shared" si="4"/>
        <v>0</v>
      </c>
      <c r="X48" s="47"/>
      <c r="Y48" s="47"/>
      <c r="Z48" s="47"/>
      <c r="AA48" s="47"/>
      <c r="AB48" s="47"/>
      <c r="AC48" s="47"/>
      <c r="AD48" s="47"/>
      <c r="AE48" s="47"/>
      <c r="AF48" s="47"/>
      <c r="AG48" s="47"/>
    </row>
    <row r="49" spans="1:33" ht="45" x14ac:dyDescent="0.25">
      <c r="A49" s="165"/>
      <c r="B49" s="34" t="s">
        <v>322</v>
      </c>
      <c r="C49" s="34" t="s">
        <v>269</v>
      </c>
      <c r="D49" s="34">
        <v>410</v>
      </c>
      <c r="E49" s="34" t="s">
        <v>94</v>
      </c>
      <c r="F49" s="14">
        <v>10000000</v>
      </c>
      <c r="G49" s="37">
        <v>2990000</v>
      </c>
      <c r="H49" s="4">
        <f t="shared" si="3"/>
        <v>7010000</v>
      </c>
      <c r="I49" s="42"/>
      <c r="J49" s="42">
        <v>4</v>
      </c>
      <c r="K49" s="35">
        <v>1</v>
      </c>
      <c r="L49" s="5"/>
      <c r="M49" s="5"/>
      <c r="N49" s="5"/>
      <c r="O49" s="5"/>
      <c r="P49" s="5"/>
      <c r="Q49" s="5"/>
      <c r="R49" s="15">
        <f t="shared" si="2"/>
        <v>29.9</v>
      </c>
      <c r="S49" s="15">
        <v>25</v>
      </c>
      <c r="T49" s="5"/>
      <c r="U49" s="40" t="s">
        <v>270</v>
      </c>
      <c r="V49" s="40"/>
      <c r="W49" s="36">
        <f t="shared" si="4"/>
        <v>0.29899999999999999</v>
      </c>
      <c r="X49" s="47"/>
      <c r="Y49" s="47"/>
      <c r="Z49" s="47"/>
      <c r="AA49" s="47"/>
      <c r="AB49" s="47"/>
      <c r="AC49" s="47"/>
      <c r="AD49" s="47"/>
      <c r="AE49" s="47"/>
      <c r="AF49" s="47"/>
      <c r="AG49" s="47"/>
    </row>
    <row r="50" spans="1:33" ht="165" customHeight="1" x14ac:dyDescent="0.25">
      <c r="A50" s="190" t="s">
        <v>323</v>
      </c>
      <c r="B50" s="34" t="s">
        <v>324</v>
      </c>
      <c r="C50" s="34" t="s">
        <v>271</v>
      </c>
      <c r="D50" s="34">
        <v>410</v>
      </c>
      <c r="E50" s="34" t="s">
        <v>94</v>
      </c>
      <c r="F50" s="14">
        <v>374741836</v>
      </c>
      <c r="G50" s="37">
        <v>270000000</v>
      </c>
      <c r="H50" s="4">
        <f t="shared" si="3"/>
        <v>104741836</v>
      </c>
      <c r="I50" s="5">
        <v>2</v>
      </c>
      <c r="J50" s="5">
        <v>1</v>
      </c>
      <c r="K50" s="35">
        <v>1</v>
      </c>
      <c r="L50" s="5"/>
      <c r="M50" s="5"/>
      <c r="N50" s="5"/>
      <c r="O50" s="5"/>
      <c r="P50" s="5"/>
      <c r="Q50" s="5"/>
      <c r="R50" s="15">
        <f t="shared" si="2"/>
        <v>72.049601635617762</v>
      </c>
      <c r="S50" s="15">
        <v>50</v>
      </c>
      <c r="T50" s="5"/>
      <c r="U50" s="44" t="s">
        <v>272</v>
      </c>
      <c r="V50" s="44"/>
      <c r="W50" s="36">
        <f t="shared" si="4"/>
        <v>0.72049601635617755</v>
      </c>
      <c r="X50" s="47"/>
      <c r="Y50" s="47"/>
      <c r="Z50" s="47"/>
      <c r="AA50" s="47"/>
      <c r="AB50" s="47"/>
      <c r="AC50" s="47"/>
      <c r="AD50" s="47"/>
      <c r="AE50" s="47"/>
      <c r="AF50" s="47"/>
      <c r="AG50" s="47"/>
    </row>
    <row r="51" spans="1:33" ht="30" x14ac:dyDescent="0.25">
      <c r="A51" s="191"/>
      <c r="B51" s="34" t="s">
        <v>325</v>
      </c>
      <c r="C51" s="34" t="s">
        <v>273</v>
      </c>
      <c r="D51" s="34">
        <v>410</v>
      </c>
      <c r="E51" s="34" t="s">
        <v>94</v>
      </c>
      <c r="F51" s="14">
        <v>30000000</v>
      </c>
      <c r="G51" s="37">
        <v>0</v>
      </c>
      <c r="H51" s="4">
        <f t="shared" si="3"/>
        <v>30000000</v>
      </c>
      <c r="I51" s="42"/>
      <c r="J51" s="42">
        <v>1</v>
      </c>
      <c r="K51" s="35">
        <v>0</v>
      </c>
      <c r="L51" s="5"/>
      <c r="M51" s="5"/>
      <c r="N51" s="5"/>
      <c r="O51" s="5"/>
      <c r="P51" s="5"/>
      <c r="Q51" s="5"/>
      <c r="R51" s="15">
        <f t="shared" si="2"/>
        <v>0</v>
      </c>
      <c r="S51" s="15">
        <v>0</v>
      </c>
      <c r="T51" s="5"/>
      <c r="U51" s="34" t="s">
        <v>216</v>
      </c>
      <c r="V51" s="5"/>
      <c r="W51" s="36">
        <f t="shared" si="4"/>
        <v>0</v>
      </c>
      <c r="X51" s="47"/>
      <c r="Y51" s="47"/>
      <c r="Z51" s="47"/>
      <c r="AA51" s="47"/>
      <c r="AB51" s="47"/>
      <c r="AC51" s="47"/>
      <c r="AD51" s="47"/>
      <c r="AE51" s="47"/>
      <c r="AF51" s="47"/>
      <c r="AG51" s="47"/>
    </row>
    <row r="52" spans="1:33" ht="210" customHeight="1" x14ac:dyDescent="0.25">
      <c r="A52" s="165" t="s">
        <v>326</v>
      </c>
      <c r="B52" s="34" t="s">
        <v>327</v>
      </c>
      <c r="C52" s="34" t="s">
        <v>274</v>
      </c>
      <c r="D52" s="34">
        <v>410</v>
      </c>
      <c r="E52" s="34" t="s">
        <v>94</v>
      </c>
      <c r="F52" s="14">
        <v>90000000</v>
      </c>
      <c r="G52" s="37">
        <v>46391267</v>
      </c>
      <c r="H52" s="4">
        <f t="shared" si="3"/>
        <v>43608733</v>
      </c>
      <c r="I52" s="5">
        <v>1</v>
      </c>
      <c r="J52" s="5">
        <v>1</v>
      </c>
      <c r="K52" s="35">
        <v>4</v>
      </c>
      <c r="L52" s="5"/>
      <c r="M52" s="5"/>
      <c r="N52" s="5"/>
      <c r="O52" s="5"/>
      <c r="P52" s="5"/>
      <c r="Q52" s="5"/>
      <c r="R52" s="15">
        <f t="shared" si="2"/>
        <v>51.545852222222223</v>
      </c>
      <c r="S52" s="15">
        <v>50</v>
      </c>
      <c r="T52" s="5"/>
      <c r="U52" s="8" t="s">
        <v>275</v>
      </c>
      <c r="V52" s="8"/>
      <c r="W52" s="36">
        <f t="shared" si="4"/>
        <v>0.51545852222222222</v>
      </c>
      <c r="X52" s="47"/>
      <c r="Y52" s="47"/>
      <c r="Z52" s="47"/>
      <c r="AA52" s="47"/>
      <c r="AB52" s="47"/>
      <c r="AC52" s="47"/>
      <c r="AD52" s="47"/>
      <c r="AE52" s="47"/>
      <c r="AF52" s="47"/>
      <c r="AG52" s="47"/>
    </row>
    <row r="53" spans="1:33" ht="30" x14ac:dyDescent="0.25">
      <c r="A53" s="165"/>
      <c r="B53" s="34" t="s">
        <v>328</v>
      </c>
      <c r="C53" s="34" t="s">
        <v>237</v>
      </c>
      <c r="D53" s="34">
        <v>410</v>
      </c>
      <c r="E53" s="34" t="s">
        <v>68</v>
      </c>
      <c r="F53" s="14">
        <v>3000000</v>
      </c>
      <c r="G53" s="37">
        <v>359600</v>
      </c>
      <c r="H53" s="4">
        <f t="shared" si="3"/>
        <v>2640400</v>
      </c>
      <c r="I53" s="42">
        <v>0</v>
      </c>
      <c r="J53" s="42">
        <v>32</v>
      </c>
      <c r="K53" s="42">
        <v>0</v>
      </c>
      <c r="L53" s="5"/>
      <c r="M53" s="5"/>
      <c r="N53" s="5"/>
      <c r="O53" s="5"/>
      <c r="P53" s="5"/>
      <c r="Q53" s="5"/>
      <c r="R53" s="15">
        <f t="shared" si="2"/>
        <v>11.986666666666666</v>
      </c>
      <c r="S53" s="15">
        <v>0</v>
      </c>
      <c r="T53" s="5"/>
      <c r="U53" s="5" t="s">
        <v>276</v>
      </c>
      <c r="V53" s="5"/>
      <c r="W53" s="36">
        <f t="shared" si="4"/>
        <v>0.11986666666666666</v>
      </c>
      <c r="X53" s="47"/>
      <c r="Y53" s="47"/>
      <c r="Z53" s="47"/>
      <c r="AA53" s="47"/>
      <c r="AB53" s="47"/>
      <c r="AC53" s="47"/>
      <c r="AD53" s="47"/>
      <c r="AE53" s="47"/>
      <c r="AF53" s="47"/>
      <c r="AG53" s="47"/>
    </row>
    <row r="54" spans="1:33" ht="165" customHeight="1" x14ac:dyDescent="0.25">
      <c r="A54" s="165" t="s">
        <v>329</v>
      </c>
      <c r="B54" s="34" t="s">
        <v>330</v>
      </c>
      <c r="C54" s="34" t="s">
        <v>277</v>
      </c>
      <c r="D54" s="34">
        <v>410</v>
      </c>
      <c r="E54" s="34" t="s">
        <v>278</v>
      </c>
      <c r="F54" s="14">
        <v>30000000</v>
      </c>
      <c r="G54" s="37">
        <v>2832272</v>
      </c>
      <c r="H54" s="4">
        <f t="shared" si="3"/>
        <v>27167728</v>
      </c>
      <c r="I54" s="5">
        <v>4</v>
      </c>
      <c r="J54" s="5">
        <v>1</v>
      </c>
      <c r="K54" s="35">
        <v>1</v>
      </c>
      <c r="L54" s="5"/>
      <c r="M54" s="5"/>
      <c r="N54" s="5"/>
      <c r="O54" s="5"/>
      <c r="P54" s="5"/>
      <c r="Q54" s="5"/>
      <c r="R54" s="15">
        <f t="shared" si="2"/>
        <v>9.4409066666666668</v>
      </c>
      <c r="S54" s="15">
        <v>10</v>
      </c>
      <c r="T54" s="5"/>
      <c r="U54" s="40" t="s">
        <v>279</v>
      </c>
      <c r="V54" s="40"/>
      <c r="W54" s="36">
        <f t="shared" si="4"/>
        <v>9.4409066666666666E-2</v>
      </c>
      <c r="X54" s="47"/>
      <c r="Y54" s="47"/>
      <c r="Z54" s="47"/>
      <c r="AA54" s="47"/>
      <c r="AB54" s="47"/>
      <c r="AC54" s="47"/>
      <c r="AD54" s="47"/>
      <c r="AE54" s="47"/>
      <c r="AF54" s="47"/>
      <c r="AG54" s="47"/>
    </row>
    <row r="55" spans="1:33" ht="75" x14ac:dyDescent="0.25">
      <c r="A55" s="165"/>
      <c r="B55" s="34" t="s">
        <v>331</v>
      </c>
      <c r="C55" s="34" t="s">
        <v>280</v>
      </c>
      <c r="D55" s="34">
        <v>410</v>
      </c>
      <c r="E55" s="34" t="s">
        <v>94</v>
      </c>
      <c r="F55" s="14">
        <v>10000000</v>
      </c>
      <c r="G55" s="37">
        <v>9553836</v>
      </c>
      <c r="H55" s="4">
        <f t="shared" si="3"/>
        <v>446164</v>
      </c>
      <c r="I55" s="5">
        <v>1</v>
      </c>
      <c r="J55" s="5">
        <v>1</v>
      </c>
      <c r="K55" s="35">
        <v>2</v>
      </c>
      <c r="L55" s="5"/>
      <c r="M55" s="5"/>
      <c r="N55" s="5"/>
      <c r="O55" s="5"/>
      <c r="P55" s="5"/>
      <c r="Q55" s="5"/>
      <c r="R55" s="15">
        <f t="shared" si="2"/>
        <v>95.538359999999997</v>
      </c>
      <c r="S55" s="15">
        <v>150</v>
      </c>
      <c r="T55" s="5"/>
      <c r="U55" s="8" t="s">
        <v>281</v>
      </c>
      <c r="V55" s="8"/>
      <c r="W55" s="36">
        <f t="shared" si="4"/>
        <v>0.9553836</v>
      </c>
      <c r="X55" s="47"/>
      <c r="Y55" s="47"/>
      <c r="Z55" s="47"/>
      <c r="AA55" s="47"/>
      <c r="AB55" s="47"/>
      <c r="AC55" s="47"/>
      <c r="AD55" s="47"/>
      <c r="AE55" s="47"/>
      <c r="AF55" s="47"/>
      <c r="AG55" s="47"/>
    </row>
    <row r="56" spans="1:33" ht="60" x14ac:dyDescent="0.25">
      <c r="A56" s="165"/>
      <c r="B56" s="34" t="s">
        <v>332</v>
      </c>
      <c r="C56" s="34" t="s">
        <v>282</v>
      </c>
      <c r="D56" s="34">
        <v>410</v>
      </c>
      <c r="E56" s="34" t="s">
        <v>94</v>
      </c>
      <c r="F56" s="14">
        <v>30000000</v>
      </c>
      <c r="G56" s="37">
        <v>18168096</v>
      </c>
      <c r="H56" s="4">
        <f t="shared" si="3"/>
        <v>11831904</v>
      </c>
      <c r="I56" s="5">
        <v>11</v>
      </c>
      <c r="J56" s="5">
        <v>6</v>
      </c>
      <c r="K56" s="35">
        <v>10</v>
      </c>
      <c r="L56" s="5"/>
      <c r="M56" s="5"/>
      <c r="N56" s="5"/>
      <c r="O56" s="5"/>
      <c r="P56" s="5"/>
      <c r="Q56" s="5"/>
      <c r="R56" s="15">
        <f t="shared" si="2"/>
        <v>60.560320000000004</v>
      </c>
      <c r="S56" s="15">
        <v>150</v>
      </c>
      <c r="T56" s="5"/>
      <c r="U56" s="40" t="s">
        <v>283</v>
      </c>
      <c r="V56" s="40"/>
      <c r="W56" s="36">
        <f t="shared" si="4"/>
        <v>0.60560320000000001</v>
      </c>
      <c r="X56" s="47"/>
      <c r="Y56" s="47"/>
      <c r="Z56" s="47"/>
      <c r="AA56" s="47"/>
      <c r="AB56" s="47"/>
      <c r="AC56" s="47"/>
      <c r="AD56" s="47"/>
      <c r="AE56" s="47"/>
      <c r="AF56" s="47"/>
      <c r="AG56" s="47"/>
    </row>
    <row r="57" spans="1:33" ht="30" x14ac:dyDescent="0.25">
      <c r="A57" s="165"/>
      <c r="B57" s="34" t="s">
        <v>333</v>
      </c>
      <c r="C57" s="34" t="s">
        <v>284</v>
      </c>
      <c r="D57" s="34">
        <v>410</v>
      </c>
      <c r="E57" s="34" t="s">
        <v>94</v>
      </c>
      <c r="F57" s="14">
        <v>10000000</v>
      </c>
      <c r="G57" s="37">
        <v>10000000</v>
      </c>
      <c r="H57" s="4">
        <f t="shared" si="3"/>
        <v>0</v>
      </c>
      <c r="I57" s="5">
        <v>1</v>
      </c>
      <c r="J57" s="5">
        <v>1</v>
      </c>
      <c r="K57" s="35">
        <v>2</v>
      </c>
      <c r="L57" s="5"/>
      <c r="M57" s="5"/>
      <c r="N57" s="5"/>
      <c r="O57" s="5"/>
      <c r="P57" s="5"/>
      <c r="Q57" s="5"/>
      <c r="R57" s="15">
        <f t="shared" si="2"/>
        <v>100</v>
      </c>
      <c r="S57" s="15">
        <v>50</v>
      </c>
      <c r="T57" s="5"/>
      <c r="U57" s="40" t="s">
        <v>285</v>
      </c>
      <c r="V57" s="40"/>
      <c r="W57" s="36">
        <f t="shared" si="4"/>
        <v>1</v>
      </c>
      <c r="X57" s="47"/>
      <c r="Y57" s="47"/>
      <c r="Z57" s="47"/>
      <c r="AA57" s="47"/>
      <c r="AB57" s="47"/>
      <c r="AC57" s="47"/>
      <c r="AD57" s="47"/>
      <c r="AE57" s="47"/>
      <c r="AF57" s="47"/>
      <c r="AG57" s="47"/>
    </row>
    <row r="58" spans="1:33" ht="45" x14ac:dyDescent="0.25">
      <c r="A58" s="165"/>
      <c r="B58" s="34" t="s">
        <v>334</v>
      </c>
      <c r="C58" s="34" t="s">
        <v>286</v>
      </c>
      <c r="D58" s="34">
        <v>410</v>
      </c>
      <c r="E58" s="34" t="s">
        <v>94</v>
      </c>
      <c r="F58" s="14">
        <v>94368590</v>
      </c>
      <c r="G58" s="37">
        <v>12291354</v>
      </c>
      <c r="H58" s="4">
        <f t="shared" si="3"/>
        <v>82077236</v>
      </c>
      <c r="I58" s="42"/>
      <c r="J58" s="42">
        <v>7</v>
      </c>
      <c r="K58" s="35">
        <v>1</v>
      </c>
      <c r="L58" s="5"/>
      <c r="M58" s="5"/>
      <c r="N58" s="5"/>
      <c r="O58" s="5"/>
      <c r="P58" s="5"/>
      <c r="Q58" s="5"/>
      <c r="R58" s="15">
        <f t="shared" si="2"/>
        <v>13.024835912033867</v>
      </c>
      <c r="S58" s="15">
        <v>10</v>
      </c>
      <c r="T58" s="5"/>
      <c r="U58" s="40" t="s">
        <v>287</v>
      </c>
      <c r="V58" s="40"/>
      <c r="W58" s="36">
        <f t="shared" si="4"/>
        <v>0.13024835912033866</v>
      </c>
      <c r="X58" s="47"/>
      <c r="Y58" s="47"/>
      <c r="Z58" s="47"/>
      <c r="AA58" s="47"/>
      <c r="AB58" s="47"/>
      <c r="AC58" s="47"/>
      <c r="AD58" s="47"/>
      <c r="AE58" s="47"/>
      <c r="AF58" s="47"/>
      <c r="AG58" s="47"/>
    </row>
    <row r="59" spans="1:33" ht="45" x14ac:dyDescent="0.25">
      <c r="A59" s="165"/>
      <c r="B59" s="34" t="s">
        <v>335</v>
      </c>
      <c r="C59" s="34" t="s">
        <v>288</v>
      </c>
      <c r="D59" s="34">
        <v>410</v>
      </c>
      <c r="E59" s="34" t="s">
        <v>94</v>
      </c>
      <c r="F59" s="14">
        <v>16000000</v>
      </c>
      <c r="G59" s="37">
        <v>16000000</v>
      </c>
      <c r="H59" s="4">
        <f t="shared" si="3"/>
        <v>0</v>
      </c>
      <c r="I59" s="42"/>
      <c r="J59" s="42"/>
      <c r="K59" s="35">
        <v>1</v>
      </c>
      <c r="L59" s="5"/>
      <c r="M59" s="5"/>
      <c r="N59" s="5"/>
      <c r="O59" s="5"/>
      <c r="P59" s="5"/>
      <c r="Q59" s="5"/>
      <c r="R59" s="15">
        <f t="shared" si="2"/>
        <v>100</v>
      </c>
      <c r="S59" s="15">
        <v>0</v>
      </c>
      <c r="T59" s="5"/>
      <c r="U59" s="5" t="s">
        <v>259</v>
      </c>
      <c r="V59" s="5" t="s">
        <v>289</v>
      </c>
      <c r="W59" s="36">
        <f t="shared" si="4"/>
        <v>1</v>
      </c>
      <c r="X59" s="47"/>
      <c r="Y59" s="47"/>
      <c r="Z59" s="47"/>
      <c r="AA59" s="47"/>
      <c r="AB59" s="47"/>
      <c r="AC59" s="47"/>
      <c r="AD59" s="47"/>
      <c r="AE59" s="47"/>
      <c r="AF59" s="47"/>
      <c r="AG59" s="47"/>
    </row>
    <row r="60" spans="1:33" x14ac:dyDescent="0.25">
      <c r="A60" s="13"/>
      <c r="B60" s="13"/>
      <c r="C60" s="34"/>
      <c r="D60" s="34"/>
      <c r="E60" s="34"/>
      <c r="F60" s="45">
        <f>+SUM(F23:F59)</f>
        <v>4258415494</v>
      </c>
      <c r="G60" s="45">
        <f>+SUM(G23:G59)</f>
        <v>1234033894</v>
      </c>
      <c r="H60" s="45">
        <f>+SUM(H23:H59)</f>
        <v>3024381600</v>
      </c>
      <c r="I60" s="5"/>
      <c r="J60" s="5"/>
      <c r="K60" s="35"/>
      <c r="L60" s="5"/>
      <c r="M60" s="5"/>
      <c r="N60" s="5"/>
      <c r="O60" s="5"/>
      <c r="P60" s="5"/>
      <c r="Q60" s="5"/>
      <c r="R60" s="5"/>
      <c r="S60" s="5"/>
      <c r="T60" s="5"/>
      <c r="U60" s="5"/>
      <c r="V60" s="5"/>
      <c r="W60" s="36" t="e">
        <f>+G60/#REF!</f>
        <v>#REF!</v>
      </c>
      <c r="X60" s="47"/>
      <c r="Y60" s="47"/>
      <c r="Z60" s="47"/>
      <c r="AA60" s="47"/>
      <c r="AB60" s="47"/>
      <c r="AC60" s="47"/>
      <c r="AD60" s="47"/>
      <c r="AE60" s="47"/>
      <c r="AF60" s="47"/>
      <c r="AG60" s="47"/>
    </row>
    <row r="63" spans="1:33" ht="360" x14ac:dyDescent="0.25">
      <c r="A63" s="190" t="s">
        <v>82</v>
      </c>
      <c r="B63" s="34" t="s">
        <v>83</v>
      </c>
      <c r="C63" s="34" t="s">
        <v>84</v>
      </c>
      <c r="D63" s="34">
        <v>520</v>
      </c>
      <c r="E63" s="34" t="s">
        <v>85</v>
      </c>
      <c r="F63" s="14">
        <v>100000000</v>
      </c>
      <c r="G63" s="4">
        <v>29633930</v>
      </c>
      <c r="H63" s="4">
        <f t="shared" ref="H63:H94" si="5">F63-G63</f>
        <v>70366070</v>
      </c>
      <c r="I63" s="5">
        <v>201</v>
      </c>
      <c r="J63" s="5">
        <v>213</v>
      </c>
      <c r="K63" s="5"/>
      <c r="L63" s="5"/>
      <c r="M63" s="5"/>
      <c r="N63" s="5"/>
      <c r="O63" s="5"/>
      <c r="P63" s="5"/>
      <c r="Q63" s="5"/>
      <c r="R63" s="5"/>
      <c r="S63" s="15">
        <v>6</v>
      </c>
      <c r="T63" s="5"/>
      <c r="U63" s="40" t="s">
        <v>337</v>
      </c>
      <c r="V63" s="36" t="e">
        <f>+L63/K63</f>
        <v>#DIV/0!</v>
      </c>
    </row>
    <row r="64" spans="1:33" ht="30" x14ac:dyDescent="0.25">
      <c r="A64" s="191"/>
      <c r="B64" s="34" t="s">
        <v>86</v>
      </c>
      <c r="C64" s="34" t="s">
        <v>87</v>
      </c>
      <c r="D64" s="34">
        <v>520</v>
      </c>
      <c r="E64" s="34" t="s">
        <v>88</v>
      </c>
      <c r="F64" s="14">
        <v>2000000</v>
      </c>
      <c r="G64" s="4">
        <v>0</v>
      </c>
      <c r="H64" s="4">
        <f t="shared" si="5"/>
        <v>2000000</v>
      </c>
      <c r="I64" s="5">
        <v>5</v>
      </c>
      <c r="J64" s="5"/>
      <c r="K64" s="5"/>
      <c r="L64" s="5"/>
      <c r="M64" s="5"/>
      <c r="N64" s="5"/>
      <c r="O64" s="5"/>
      <c r="P64" s="5"/>
      <c r="Q64" s="5"/>
      <c r="R64" s="5"/>
      <c r="S64" s="15">
        <v>0</v>
      </c>
      <c r="T64" s="5"/>
      <c r="U64" s="64" t="s">
        <v>338</v>
      </c>
      <c r="V64" s="36" t="e">
        <f t="shared" ref="V64:V67" si="6">+L64/K64</f>
        <v>#DIV/0!</v>
      </c>
    </row>
    <row r="65" spans="1:22" ht="60" x14ac:dyDescent="0.25">
      <c r="A65" s="192"/>
      <c r="B65" s="34" t="s">
        <v>89</v>
      </c>
      <c r="C65" s="34" t="s">
        <v>90</v>
      </c>
      <c r="D65" s="34">
        <v>520</v>
      </c>
      <c r="E65" s="34" t="s">
        <v>68</v>
      </c>
      <c r="F65" s="14">
        <v>3000000</v>
      </c>
      <c r="G65" s="4">
        <v>555880</v>
      </c>
      <c r="H65" s="4">
        <f t="shared" si="5"/>
        <v>2444120</v>
      </c>
      <c r="I65" s="5"/>
      <c r="J65" s="5"/>
      <c r="K65" s="5"/>
      <c r="L65" s="5"/>
      <c r="M65" s="5"/>
      <c r="N65" s="5"/>
      <c r="O65" s="5"/>
      <c r="P65" s="5"/>
      <c r="Q65" s="5"/>
      <c r="R65" s="5"/>
      <c r="S65" s="15">
        <v>0</v>
      </c>
      <c r="T65" s="5"/>
      <c r="U65" s="64" t="s">
        <v>259</v>
      </c>
      <c r="V65" s="36" t="e">
        <f t="shared" si="6"/>
        <v>#DIV/0!</v>
      </c>
    </row>
    <row r="66" spans="1:22" ht="300" x14ac:dyDescent="0.25">
      <c r="A66" s="34" t="s">
        <v>91</v>
      </c>
      <c r="B66" s="34" t="s">
        <v>92</v>
      </c>
      <c r="C66" s="34" t="s">
        <v>93</v>
      </c>
      <c r="D66" s="34">
        <v>520</v>
      </c>
      <c r="E66" s="34" t="s">
        <v>94</v>
      </c>
      <c r="F66" s="14">
        <v>20000000</v>
      </c>
      <c r="G66" s="4">
        <v>13168769</v>
      </c>
      <c r="H66" s="4">
        <f t="shared" si="5"/>
        <v>6831231</v>
      </c>
      <c r="I66" s="5"/>
      <c r="J66" s="5"/>
      <c r="K66" s="5"/>
      <c r="L66" s="5"/>
      <c r="M66" s="5"/>
      <c r="N66" s="5"/>
      <c r="O66" s="5"/>
      <c r="P66" s="5"/>
      <c r="Q66" s="5"/>
      <c r="R66" s="5"/>
      <c r="S66" s="15">
        <v>50</v>
      </c>
      <c r="T66" s="5"/>
      <c r="U66" s="40" t="s">
        <v>339</v>
      </c>
      <c r="V66" s="36" t="e">
        <f t="shared" si="6"/>
        <v>#DIV/0!</v>
      </c>
    </row>
    <row r="67" spans="1:22" ht="45" x14ac:dyDescent="0.25">
      <c r="A67" s="190" t="s">
        <v>95</v>
      </c>
      <c r="B67" s="34" t="s">
        <v>96</v>
      </c>
      <c r="C67" s="34" t="s">
        <v>97</v>
      </c>
      <c r="D67" s="34">
        <v>520</v>
      </c>
      <c r="E67" s="34" t="s">
        <v>94</v>
      </c>
      <c r="F67" s="14">
        <v>95000000</v>
      </c>
      <c r="G67" s="4">
        <v>0</v>
      </c>
      <c r="H67" s="4">
        <f t="shared" si="5"/>
        <v>95000000</v>
      </c>
      <c r="I67" s="5">
        <v>4</v>
      </c>
      <c r="J67" s="5">
        <v>5</v>
      </c>
      <c r="K67" s="5"/>
      <c r="L67" s="5"/>
      <c r="M67" s="5"/>
      <c r="N67" s="5"/>
      <c r="O67" s="5"/>
      <c r="P67" s="5"/>
      <c r="Q67" s="5"/>
      <c r="R67" s="5"/>
      <c r="S67" s="15">
        <v>0</v>
      </c>
      <c r="T67" s="5"/>
      <c r="U67" s="40" t="s">
        <v>216</v>
      </c>
      <c r="V67" s="36" t="e">
        <f t="shared" si="6"/>
        <v>#DIV/0!</v>
      </c>
    </row>
    <row r="68" spans="1:22" ht="409.5" x14ac:dyDescent="0.25">
      <c r="A68" s="191"/>
      <c r="B68" s="34" t="s">
        <v>98</v>
      </c>
      <c r="C68" s="34" t="s">
        <v>99</v>
      </c>
      <c r="D68" s="34">
        <v>520</v>
      </c>
      <c r="E68" s="34" t="s">
        <v>94</v>
      </c>
      <c r="F68" s="14">
        <v>361901442</v>
      </c>
      <c r="G68" s="4">
        <v>149718555</v>
      </c>
      <c r="H68" s="4">
        <f t="shared" si="5"/>
        <v>212182887</v>
      </c>
      <c r="I68" s="5">
        <v>18</v>
      </c>
      <c r="J68" s="5">
        <v>20</v>
      </c>
      <c r="K68" s="5"/>
      <c r="L68" s="5"/>
      <c r="M68" s="5"/>
      <c r="N68" s="5"/>
      <c r="O68" s="5"/>
      <c r="P68" s="5"/>
      <c r="Q68" s="5"/>
      <c r="R68" s="5"/>
      <c r="S68" s="15">
        <v>5</v>
      </c>
      <c r="T68" s="5"/>
      <c r="U68" s="40" t="s">
        <v>348</v>
      </c>
    </row>
    <row r="69" spans="1:22" ht="30" x14ac:dyDescent="0.25">
      <c r="A69" s="191"/>
      <c r="B69" s="34" t="s">
        <v>100</v>
      </c>
      <c r="C69" s="34" t="s">
        <v>101</v>
      </c>
      <c r="D69" s="34">
        <v>520</v>
      </c>
      <c r="E69" s="34" t="s">
        <v>102</v>
      </c>
      <c r="F69" s="14">
        <v>11000000</v>
      </c>
      <c r="G69" s="4">
        <v>0</v>
      </c>
      <c r="H69" s="4">
        <f t="shared" si="5"/>
        <v>11000000</v>
      </c>
      <c r="I69" s="5">
        <v>36</v>
      </c>
      <c r="J69" s="5">
        <v>36</v>
      </c>
      <c r="K69" s="5"/>
      <c r="L69" s="5"/>
      <c r="M69" s="5"/>
      <c r="N69" s="5"/>
      <c r="O69" s="5"/>
      <c r="P69" s="5"/>
      <c r="Q69" s="5"/>
      <c r="R69" s="5"/>
      <c r="S69" s="15">
        <v>0</v>
      </c>
      <c r="T69" s="5"/>
      <c r="U69" s="40" t="s">
        <v>259</v>
      </c>
    </row>
    <row r="70" spans="1:22" ht="30" x14ac:dyDescent="0.25">
      <c r="A70" s="191"/>
      <c r="B70" s="34" t="s">
        <v>103</v>
      </c>
      <c r="C70" s="34" t="s">
        <v>104</v>
      </c>
      <c r="D70" s="34">
        <v>520</v>
      </c>
      <c r="E70" s="34" t="s">
        <v>105</v>
      </c>
      <c r="F70" s="14">
        <v>5000000</v>
      </c>
      <c r="G70" s="4">
        <v>0</v>
      </c>
      <c r="H70" s="4">
        <f t="shared" si="5"/>
        <v>5000000</v>
      </c>
      <c r="I70" s="5">
        <v>17</v>
      </c>
      <c r="J70" s="5">
        <v>20</v>
      </c>
      <c r="K70" s="5"/>
      <c r="L70" s="5"/>
      <c r="M70" s="5"/>
      <c r="N70" s="5"/>
      <c r="O70" s="5"/>
      <c r="P70" s="5"/>
      <c r="Q70" s="5"/>
      <c r="R70" s="5"/>
      <c r="S70" s="15">
        <v>0</v>
      </c>
      <c r="T70" s="5"/>
      <c r="U70" s="40" t="s">
        <v>259</v>
      </c>
    </row>
    <row r="71" spans="1:22" ht="75" x14ac:dyDescent="0.25">
      <c r="A71" s="191"/>
      <c r="B71" s="34" t="s">
        <v>106</v>
      </c>
      <c r="C71" s="34" t="s">
        <v>107</v>
      </c>
      <c r="D71" s="34">
        <v>520</v>
      </c>
      <c r="E71" s="34" t="s">
        <v>105</v>
      </c>
      <c r="F71" s="14">
        <v>7000000</v>
      </c>
      <c r="G71" s="4">
        <v>0</v>
      </c>
      <c r="H71" s="4">
        <f t="shared" si="5"/>
        <v>7000000</v>
      </c>
      <c r="I71" s="5">
        <v>6</v>
      </c>
      <c r="J71" s="5">
        <v>30</v>
      </c>
      <c r="K71" s="5"/>
      <c r="L71" s="5"/>
      <c r="M71" s="5"/>
      <c r="N71" s="5"/>
      <c r="O71" s="5"/>
      <c r="P71" s="5"/>
      <c r="Q71" s="5"/>
      <c r="R71" s="5"/>
      <c r="S71" s="15">
        <v>10</v>
      </c>
      <c r="T71" s="5"/>
      <c r="U71" s="40" t="s">
        <v>340</v>
      </c>
    </row>
    <row r="72" spans="1:22" ht="90" x14ac:dyDescent="0.25">
      <c r="A72" s="191"/>
      <c r="B72" s="34" t="s">
        <v>108</v>
      </c>
      <c r="C72" s="34" t="s">
        <v>109</v>
      </c>
      <c r="D72" s="34">
        <v>520</v>
      </c>
      <c r="E72" s="34" t="s">
        <v>110</v>
      </c>
      <c r="F72" s="14">
        <v>303826778</v>
      </c>
      <c r="G72" s="4">
        <v>202082402</v>
      </c>
      <c r="H72" s="4">
        <f t="shared" si="5"/>
        <v>101744376</v>
      </c>
      <c r="I72" s="5"/>
      <c r="J72" s="5"/>
      <c r="K72" s="5"/>
      <c r="L72" s="5"/>
      <c r="M72" s="5"/>
      <c r="N72" s="5"/>
      <c r="O72" s="5"/>
      <c r="P72" s="5"/>
      <c r="Q72" s="5"/>
      <c r="R72" s="5"/>
      <c r="S72" s="15">
        <v>0</v>
      </c>
      <c r="T72" s="5"/>
      <c r="U72" s="40" t="s">
        <v>259</v>
      </c>
    </row>
    <row r="73" spans="1:22" ht="45" x14ac:dyDescent="0.25">
      <c r="A73" s="191"/>
      <c r="B73" s="34" t="s">
        <v>111</v>
      </c>
      <c r="C73" s="34" t="s">
        <v>112</v>
      </c>
      <c r="D73" s="34">
        <v>520</v>
      </c>
      <c r="E73" s="34" t="s">
        <v>94</v>
      </c>
      <c r="F73" s="14">
        <v>20000000</v>
      </c>
      <c r="G73" s="4">
        <v>0</v>
      </c>
      <c r="H73" s="4">
        <f t="shared" si="5"/>
        <v>20000000</v>
      </c>
      <c r="I73" s="5">
        <v>2</v>
      </c>
      <c r="J73" s="5">
        <v>10</v>
      </c>
      <c r="K73" s="5"/>
      <c r="L73" s="5"/>
      <c r="M73" s="5"/>
      <c r="N73" s="5"/>
      <c r="O73" s="5"/>
      <c r="P73" s="5"/>
      <c r="Q73" s="5"/>
      <c r="R73" s="5"/>
      <c r="S73" s="15">
        <v>0</v>
      </c>
      <c r="T73" s="5"/>
      <c r="U73" s="40" t="s">
        <v>259</v>
      </c>
    </row>
    <row r="74" spans="1:22" ht="210" x14ac:dyDescent="0.25">
      <c r="A74" s="192"/>
      <c r="B74" s="34" t="s">
        <v>113</v>
      </c>
      <c r="C74" s="34" t="s">
        <v>114</v>
      </c>
      <c r="D74" s="34">
        <v>520</v>
      </c>
      <c r="E74" s="34" t="s">
        <v>94</v>
      </c>
      <c r="F74" s="14">
        <v>20000000</v>
      </c>
      <c r="G74" s="4">
        <v>2287248</v>
      </c>
      <c r="H74" s="4">
        <f t="shared" si="5"/>
        <v>17712752</v>
      </c>
      <c r="I74" s="5"/>
      <c r="J74" s="5"/>
      <c r="K74" s="5"/>
      <c r="L74" s="5"/>
      <c r="M74" s="5"/>
      <c r="N74" s="5"/>
      <c r="O74" s="5"/>
      <c r="P74" s="5"/>
      <c r="Q74" s="5"/>
      <c r="R74" s="5"/>
      <c r="S74" s="15">
        <v>2</v>
      </c>
      <c r="T74" s="5"/>
      <c r="U74" s="40" t="s">
        <v>341</v>
      </c>
    </row>
    <row r="75" spans="1:22" ht="45" x14ac:dyDescent="0.25">
      <c r="A75" s="190" t="s">
        <v>115</v>
      </c>
      <c r="B75" s="34" t="s">
        <v>116</v>
      </c>
      <c r="C75" s="34" t="s">
        <v>117</v>
      </c>
      <c r="D75" s="34">
        <v>520</v>
      </c>
      <c r="E75" s="34" t="s">
        <v>94</v>
      </c>
      <c r="F75" s="14">
        <v>10000000</v>
      </c>
      <c r="G75" s="4">
        <v>0</v>
      </c>
      <c r="H75" s="4">
        <f t="shared" si="5"/>
        <v>10000000</v>
      </c>
      <c r="I75" s="5"/>
      <c r="J75" s="5"/>
      <c r="K75" s="5"/>
      <c r="L75" s="5"/>
      <c r="M75" s="5"/>
      <c r="N75" s="5"/>
      <c r="O75" s="5"/>
      <c r="P75" s="5"/>
      <c r="Q75" s="5"/>
      <c r="R75" s="5"/>
      <c r="S75" s="15">
        <v>0</v>
      </c>
      <c r="T75" s="5"/>
      <c r="U75" s="40" t="s">
        <v>259</v>
      </c>
    </row>
    <row r="76" spans="1:22" ht="135" x14ac:dyDescent="0.25">
      <c r="A76" s="191"/>
      <c r="B76" s="34" t="s">
        <v>118</v>
      </c>
      <c r="C76" s="34" t="s">
        <v>119</v>
      </c>
      <c r="D76" s="34">
        <v>520</v>
      </c>
      <c r="E76" s="34" t="s">
        <v>94</v>
      </c>
      <c r="F76" s="14">
        <v>20000000</v>
      </c>
      <c r="G76" s="4">
        <v>17970750</v>
      </c>
      <c r="H76" s="4">
        <f t="shared" si="5"/>
        <v>2029250</v>
      </c>
      <c r="I76" s="5"/>
      <c r="J76" s="5"/>
      <c r="K76" s="5"/>
      <c r="L76" s="5"/>
      <c r="M76" s="5"/>
      <c r="N76" s="5"/>
      <c r="O76" s="5"/>
      <c r="P76" s="5"/>
      <c r="Q76" s="5"/>
      <c r="R76" s="5"/>
      <c r="S76" s="15">
        <v>20</v>
      </c>
      <c r="T76" s="5"/>
      <c r="U76" s="40" t="s">
        <v>342</v>
      </c>
    </row>
    <row r="77" spans="1:22" ht="45" x14ac:dyDescent="0.25">
      <c r="A77" s="191"/>
      <c r="B77" s="34" t="s">
        <v>120</v>
      </c>
      <c r="C77" s="34" t="s">
        <v>121</v>
      </c>
      <c r="D77" s="34">
        <v>520</v>
      </c>
      <c r="E77" s="34" t="s">
        <v>68</v>
      </c>
      <c r="F77" s="14">
        <v>3000000</v>
      </c>
      <c r="G77" s="4">
        <v>0</v>
      </c>
      <c r="H77" s="4">
        <f t="shared" si="5"/>
        <v>3000000</v>
      </c>
      <c r="I77" s="5"/>
      <c r="J77" s="5"/>
      <c r="K77" s="5"/>
      <c r="L77" s="5"/>
      <c r="M77" s="5"/>
      <c r="N77" s="5"/>
      <c r="O77" s="5"/>
      <c r="P77" s="5"/>
      <c r="Q77" s="5"/>
      <c r="R77" s="5"/>
      <c r="S77" s="15">
        <v>0</v>
      </c>
      <c r="T77" s="5"/>
      <c r="U77" s="40" t="s">
        <v>259</v>
      </c>
    </row>
    <row r="78" spans="1:22" ht="45" x14ac:dyDescent="0.25">
      <c r="A78" s="191"/>
      <c r="B78" s="34" t="s">
        <v>122</v>
      </c>
      <c r="C78" s="34" t="s">
        <v>123</v>
      </c>
      <c r="D78" s="34">
        <v>520</v>
      </c>
      <c r="E78" s="34" t="s">
        <v>94</v>
      </c>
      <c r="F78" s="14">
        <v>5000000</v>
      </c>
      <c r="G78" s="4">
        <v>0</v>
      </c>
      <c r="H78" s="4">
        <f t="shared" si="5"/>
        <v>5000000</v>
      </c>
      <c r="I78" s="5"/>
      <c r="J78" s="5"/>
      <c r="K78" s="5"/>
      <c r="L78" s="5"/>
      <c r="M78" s="5"/>
      <c r="N78" s="5"/>
      <c r="O78" s="5"/>
      <c r="P78" s="5"/>
      <c r="Q78" s="5"/>
      <c r="R78" s="5"/>
      <c r="S78" s="15">
        <v>0</v>
      </c>
      <c r="T78" s="5"/>
      <c r="U78" s="40" t="s">
        <v>259</v>
      </c>
    </row>
    <row r="79" spans="1:22" ht="30" x14ac:dyDescent="0.25">
      <c r="A79" s="191"/>
      <c r="B79" s="34" t="s">
        <v>124</v>
      </c>
      <c r="C79" s="34" t="s">
        <v>125</v>
      </c>
      <c r="D79" s="34">
        <v>520</v>
      </c>
      <c r="E79" s="34" t="s">
        <v>94</v>
      </c>
      <c r="F79" s="14">
        <v>5000000</v>
      </c>
      <c r="G79" s="4">
        <v>0</v>
      </c>
      <c r="H79" s="4">
        <f t="shared" si="5"/>
        <v>5000000</v>
      </c>
      <c r="I79" s="5"/>
      <c r="J79" s="5"/>
      <c r="K79" s="5"/>
      <c r="L79" s="5"/>
      <c r="M79" s="5"/>
      <c r="N79" s="5"/>
      <c r="O79" s="5"/>
      <c r="P79" s="5"/>
      <c r="Q79" s="5"/>
      <c r="R79" s="5"/>
      <c r="S79" s="15">
        <v>0</v>
      </c>
      <c r="T79" s="5"/>
      <c r="U79" s="40" t="s">
        <v>259</v>
      </c>
    </row>
    <row r="80" spans="1:22" ht="60" x14ac:dyDescent="0.25">
      <c r="A80" s="191"/>
      <c r="B80" s="34" t="s">
        <v>126</v>
      </c>
      <c r="C80" s="34" t="s">
        <v>127</v>
      </c>
      <c r="D80" s="34">
        <v>520</v>
      </c>
      <c r="E80" s="34" t="s">
        <v>94</v>
      </c>
      <c r="F80" s="14">
        <v>15000000</v>
      </c>
      <c r="G80" s="4">
        <v>13946625</v>
      </c>
      <c r="H80" s="4">
        <f t="shared" si="5"/>
        <v>1053375</v>
      </c>
      <c r="I80" s="5"/>
      <c r="J80" s="5"/>
      <c r="K80" s="5"/>
      <c r="L80" s="5"/>
      <c r="M80" s="5"/>
      <c r="N80" s="5"/>
      <c r="O80" s="5"/>
      <c r="P80" s="5"/>
      <c r="Q80" s="5"/>
      <c r="R80" s="5"/>
      <c r="S80" s="15">
        <v>20</v>
      </c>
      <c r="T80" s="5"/>
      <c r="U80" s="40" t="s">
        <v>343</v>
      </c>
    </row>
    <row r="81" spans="1:21" ht="30" x14ac:dyDescent="0.25">
      <c r="A81" s="192"/>
      <c r="B81" s="34" t="s">
        <v>128</v>
      </c>
      <c r="C81" s="34" t="s">
        <v>129</v>
      </c>
      <c r="D81" s="34">
        <v>520</v>
      </c>
      <c r="E81" s="34" t="s">
        <v>94</v>
      </c>
      <c r="F81" s="14">
        <v>5000000</v>
      </c>
      <c r="G81" s="4">
        <v>0</v>
      </c>
      <c r="H81" s="4">
        <f t="shared" si="5"/>
        <v>5000000</v>
      </c>
      <c r="I81" s="5"/>
      <c r="J81" s="5"/>
      <c r="K81" s="5"/>
      <c r="L81" s="5"/>
      <c r="M81" s="5"/>
      <c r="N81" s="5"/>
      <c r="O81" s="5"/>
      <c r="P81" s="5"/>
      <c r="Q81" s="5"/>
      <c r="R81" s="5"/>
      <c r="S81" s="15">
        <v>0</v>
      </c>
      <c r="T81" s="5"/>
      <c r="U81" s="40" t="s">
        <v>216</v>
      </c>
    </row>
    <row r="82" spans="1:21" ht="45" x14ac:dyDescent="0.25">
      <c r="A82" s="190" t="s">
        <v>130</v>
      </c>
      <c r="B82" s="34" t="s">
        <v>131</v>
      </c>
      <c r="C82" s="34" t="s">
        <v>132</v>
      </c>
      <c r="D82" s="34">
        <v>520</v>
      </c>
      <c r="E82" s="34" t="s">
        <v>94</v>
      </c>
      <c r="F82" s="14">
        <v>10000000</v>
      </c>
      <c r="G82" s="4">
        <v>0</v>
      </c>
      <c r="H82" s="4">
        <f t="shared" si="5"/>
        <v>10000000</v>
      </c>
      <c r="I82" s="5"/>
      <c r="J82" s="5"/>
      <c r="K82" s="5"/>
      <c r="L82" s="5"/>
      <c r="M82" s="5"/>
      <c r="N82" s="5"/>
      <c r="O82" s="5"/>
      <c r="P82" s="5"/>
      <c r="Q82" s="5"/>
      <c r="R82" s="5"/>
      <c r="S82" s="15">
        <v>0</v>
      </c>
      <c r="T82" s="5"/>
      <c r="U82" s="40" t="s">
        <v>259</v>
      </c>
    </row>
    <row r="83" spans="1:21" ht="45" x14ac:dyDescent="0.25">
      <c r="A83" s="192"/>
      <c r="B83" s="34" t="s">
        <v>133</v>
      </c>
      <c r="C83" s="34" t="s">
        <v>134</v>
      </c>
      <c r="D83" s="34">
        <v>520</v>
      </c>
      <c r="E83" s="34" t="s">
        <v>94</v>
      </c>
      <c r="F83" s="14">
        <v>10000000</v>
      </c>
      <c r="G83" s="4">
        <v>0</v>
      </c>
      <c r="H83" s="4">
        <f t="shared" si="5"/>
        <v>10000000</v>
      </c>
      <c r="I83" s="5"/>
      <c r="J83" s="5"/>
      <c r="K83" s="5"/>
      <c r="L83" s="5"/>
      <c r="M83" s="5"/>
      <c r="N83" s="5"/>
      <c r="O83" s="5"/>
      <c r="P83" s="5"/>
      <c r="Q83" s="5"/>
      <c r="R83" s="5"/>
      <c r="S83" s="15">
        <v>0</v>
      </c>
      <c r="T83" s="5"/>
      <c r="U83" s="40" t="s">
        <v>259</v>
      </c>
    </row>
    <row r="84" spans="1:21" ht="60" x14ac:dyDescent="0.25">
      <c r="A84" s="190" t="s">
        <v>135</v>
      </c>
      <c r="B84" s="34" t="s">
        <v>136</v>
      </c>
      <c r="C84" s="34" t="s">
        <v>137</v>
      </c>
      <c r="D84" s="34">
        <v>520</v>
      </c>
      <c r="E84" s="34" t="s">
        <v>94</v>
      </c>
      <c r="F84" s="14">
        <v>10000000</v>
      </c>
      <c r="G84" s="4">
        <v>10000000</v>
      </c>
      <c r="H84" s="4">
        <f t="shared" si="5"/>
        <v>0</v>
      </c>
      <c r="I84" s="5">
        <v>0</v>
      </c>
      <c r="J84" s="5" t="s">
        <v>530</v>
      </c>
      <c r="K84" s="5"/>
      <c r="L84" s="5"/>
      <c r="M84" s="5"/>
      <c r="N84" s="5"/>
      <c r="O84" s="5"/>
      <c r="P84" s="5"/>
      <c r="Q84" s="5"/>
      <c r="R84" s="5"/>
      <c r="S84" s="15">
        <v>20</v>
      </c>
      <c r="T84" s="5"/>
      <c r="U84" s="40" t="s">
        <v>344</v>
      </c>
    </row>
    <row r="85" spans="1:21" ht="45" x14ac:dyDescent="0.25">
      <c r="A85" s="191"/>
      <c r="B85" s="34" t="s">
        <v>138</v>
      </c>
      <c r="C85" s="34" t="s">
        <v>139</v>
      </c>
      <c r="D85" s="34">
        <v>520</v>
      </c>
      <c r="E85" s="34" t="s">
        <v>94</v>
      </c>
      <c r="F85" s="14">
        <v>10000000</v>
      </c>
      <c r="G85" s="4">
        <v>0</v>
      </c>
      <c r="H85" s="4">
        <f t="shared" si="5"/>
        <v>10000000</v>
      </c>
      <c r="I85" s="5">
        <v>0</v>
      </c>
      <c r="J85" s="5" t="s">
        <v>531</v>
      </c>
      <c r="K85" s="5"/>
      <c r="L85" s="5"/>
      <c r="M85" s="5"/>
      <c r="N85" s="5"/>
      <c r="O85" s="5"/>
      <c r="P85" s="5"/>
      <c r="Q85" s="5"/>
      <c r="R85" s="5"/>
      <c r="S85" s="15">
        <v>0</v>
      </c>
      <c r="T85" s="5"/>
      <c r="U85" s="40" t="s">
        <v>216</v>
      </c>
    </row>
    <row r="86" spans="1:21" ht="45" x14ac:dyDescent="0.25">
      <c r="A86" s="191"/>
      <c r="B86" s="34" t="s">
        <v>140</v>
      </c>
      <c r="C86" s="34" t="s">
        <v>141</v>
      </c>
      <c r="D86" s="34">
        <v>520</v>
      </c>
      <c r="E86" s="34" t="s">
        <v>94</v>
      </c>
      <c r="F86" s="14">
        <v>50000000</v>
      </c>
      <c r="G86" s="4">
        <v>0</v>
      </c>
      <c r="H86" s="4">
        <f t="shared" si="5"/>
        <v>50000000</v>
      </c>
      <c r="I86" s="5">
        <v>0</v>
      </c>
      <c r="J86" s="5" t="s">
        <v>529</v>
      </c>
      <c r="K86" s="5"/>
      <c r="L86" s="5"/>
      <c r="M86" s="5"/>
      <c r="N86" s="5"/>
      <c r="O86" s="5"/>
      <c r="P86" s="5"/>
      <c r="Q86" s="5"/>
      <c r="R86" s="5"/>
      <c r="S86" s="15">
        <v>0</v>
      </c>
      <c r="T86" s="5"/>
      <c r="U86" s="40" t="s">
        <v>259</v>
      </c>
    </row>
    <row r="87" spans="1:21" ht="60" x14ac:dyDescent="0.25">
      <c r="A87" s="192"/>
      <c r="B87" s="34" t="s">
        <v>142</v>
      </c>
      <c r="C87" s="34" t="s">
        <v>143</v>
      </c>
      <c r="D87" s="34">
        <v>520</v>
      </c>
      <c r="E87" s="34" t="s">
        <v>94</v>
      </c>
      <c r="F87" s="14">
        <v>10000000</v>
      </c>
      <c r="G87" s="4">
        <v>9950000</v>
      </c>
      <c r="H87" s="4">
        <f t="shared" si="5"/>
        <v>50000</v>
      </c>
      <c r="I87" s="5"/>
      <c r="J87" s="5"/>
      <c r="K87" s="5"/>
      <c r="L87" s="5"/>
      <c r="M87" s="5"/>
      <c r="N87" s="5"/>
      <c r="O87" s="5"/>
      <c r="P87" s="5"/>
      <c r="Q87" s="5"/>
      <c r="R87" s="5"/>
      <c r="S87" s="15">
        <v>100</v>
      </c>
      <c r="T87" s="5"/>
      <c r="U87" s="40" t="s">
        <v>345</v>
      </c>
    </row>
    <row r="88" spans="1:21" ht="60" x14ac:dyDescent="0.25">
      <c r="A88" s="190" t="s">
        <v>144</v>
      </c>
      <c r="B88" s="34" t="s">
        <v>145</v>
      </c>
      <c r="C88" s="34" t="s">
        <v>146</v>
      </c>
      <c r="D88" s="34">
        <v>520</v>
      </c>
      <c r="E88" s="34" t="s">
        <v>94</v>
      </c>
      <c r="F88" s="14">
        <v>6000000</v>
      </c>
      <c r="G88" s="4">
        <v>0</v>
      </c>
      <c r="H88" s="4">
        <f t="shared" si="5"/>
        <v>6000000</v>
      </c>
      <c r="I88" s="5">
        <v>0</v>
      </c>
      <c r="J88" s="5">
        <v>1</v>
      </c>
      <c r="K88" s="5"/>
      <c r="L88" s="5"/>
      <c r="M88" s="5"/>
      <c r="N88" s="5"/>
      <c r="O88" s="5"/>
      <c r="P88" s="5"/>
      <c r="Q88" s="5"/>
      <c r="R88" s="5"/>
      <c r="S88" s="15">
        <v>0</v>
      </c>
      <c r="T88" s="5"/>
      <c r="U88" s="40" t="s">
        <v>259</v>
      </c>
    </row>
    <row r="89" spans="1:21" ht="60" x14ac:dyDescent="0.25">
      <c r="A89" s="192"/>
      <c r="B89" s="34" t="s">
        <v>147</v>
      </c>
      <c r="C89" s="34" t="s">
        <v>148</v>
      </c>
      <c r="D89" s="34">
        <v>520</v>
      </c>
      <c r="E89" s="34" t="s">
        <v>94</v>
      </c>
      <c r="F89" s="14">
        <v>6000000</v>
      </c>
      <c r="G89" s="4">
        <v>0</v>
      </c>
      <c r="H89" s="4">
        <f t="shared" si="5"/>
        <v>6000000</v>
      </c>
      <c r="I89" s="5">
        <v>0</v>
      </c>
      <c r="J89" s="5">
        <v>1</v>
      </c>
      <c r="K89" s="5"/>
      <c r="L89" s="5"/>
      <c r="M89" s="5"/>
      <c r="N89" s="5"/>
      <c r="O89" s="5"/>
      <c r="P89" s="5"/>
      <c r="Q89" s="5"/>
      <c r="R89" s="5"/>
      <c r="S89" s="15">
        <v>0</v>
      </c>
      <c r="T89" s="5"/>
      <c r="U89" s="40" t="s">
        <v>259</v>
      </c>
    </row>
    <row r="90" spans="1:21" ht="240" x14ac:dyDescent="0.25">
      <c r="A90" s="190" t="s">
        <v>149</v>
      </c>
      <c r="B90" s="34" t="s">
        <v>150</v>
      </c>
      <c r="C90" s="34" t="s">
        <v>151</v>
      </c>
      <c r="D90" s="34">
        <v>520</v>
      </c>
      <c r="E90" s="34" t="s">
        <v>94</v>
      </c>
      <c r="F90" s="14">
        <v>33106800</v>
      </c>
      <c r="G90" s="4">
        <v>32733032</v>
      </c>
      <c r="H90" s="4">
        <f t="shared" si="5"/>
        <v>373768</v>
      </c>
      <c r="I90" s="5"/>
      <c r="J90" s="5" t="s">
        <v>533</v>
      </c>
      <c r="K90" s="5"/>
      <c r="L90" s="5"/>
      <c r="M90" s="5"/>
      <c r="N90" s="5"/>
      <c r="O90" s="5"/>
      <c r="P90" s="5"/>
      <c r="Q90" s="5"/>
      <c r="R90" s="5"/>
      <c r="S90" s="15">
        <v>20</v>
      </c>
      <c r="T90" s="5"/>
      <c r="U90" s="40" t="s">
        <v>532</v>
      </c>
    </row>
    <row r="91" spans="1:21" ht="30" x14ac:dyDescent="0.25">
      <c r="A91" s="191"/>
      <c r="B91" s="34" t="s">
        <v>152</v>
      </c>
      <c r="C91" s="34" t="s">
        <v>153</v>
      </c>
      <c r="D91" s="34">
        <v>520</v>
      </c>
      <c r="E91" s="34" t="s">
        <v>94</v>
      </c>
      <c r="F91" s="14">
        <v>15184000</v>
      </c>
      <c r="G91" s="4">
        <v>0</v>
      </c>
      <c r="H91" s="4">
        <f t="shared" si="5"/>
        <v>15184000</v>
      </c>
      <c r="I91" s="5"/>
      <c r="J91" s="5"/>
      <c r="K91" s="5"/>
      <c r="L91" s="5"/>
      <c r="M91" s="5"/>
      <c r="N91" s="5"/>
      <c r="O91" s="5"/>
      <c r="P91" s="5"/>
      <c r="Q91" s="5"/>
      <c r="R91" s="5"/>
      <c r="S91" s="15">
        <v>0</v>
      </c>
      <c r="T91" s="5"/>
      <c r="U91" s="40" t="s">
        <v>216</v>
      </c>
    </row>
    <row r="92" spans="1:21" ht="60" x14ac:dyDescent="0.25">
      <c r="A92" s="191"/>
      <c r="B92" s="34" t="s">
        <v>154</v>
      </c>
      <c r="C92" s="34" t="s">
        <v>155</v>
      </c>
      <c r="D92" s="34">
        <v>520</v>
      </c>
      <c r="E92" s="34" t="s">
        <v>94</v>
      </c>
      <c r="F92" s="14">
        <v>16000000</v>
      </c>
      <c r="G92" s="4">
        <v>0</v>
      </c>
      <c r="H92" s="4">
        <f t="shared" si="5"/>
        <v>16000000</v>
      </c>
      <c r="I92" s="5"/>
      <c r="J92" s="5"/>
      <c r="K92" s="5"/>
      <c r="L92" s="5"/>
      <c r="M92" s="5"/>
      <c r="N92" s="5"/>
      <c r="O92" s="5"/>
      <c r="P92" s="5"/>
      <c r="Q92" s="5"/>
      <c r="R92" s="5"/>
      <c r="S92" s="15">
        <v>0</v>
      </c>
      <c r="T92" s="5"/>
      <c r="U92" s="40" t="s">
        <v>259</v>
      </c>
    </row>
    <row r="93" spans="1:21" ht="405" x14ac:dyDescent="0.25">
      <c r="A93" s="191"/>
      <c r="B93" s="34" t="s">
        <v>156</v>
      </c>
      <c r="C93" s="34" t="s">
        <v>157</v>
      </c>
      <c r="D93" s="34">
        <v>520</v>
      </c>
      <c r="E93" s="34" t="s">
        <v>94</v>
      </c>
      <c r="F93" s="14">
        <v>300709200</v>
      </c>
      <c r="G93" s="4">
        <v>149489876</v>
      </c>
      <c r="H93" s="4">
        <f t="shared" si="5"/>
        <v>151219324</v>
      </c>
      <c r="I93" s="5"/>
      <c r="J93" s="5"/>
      <c r="K93" s="5"/>
      <c r="L93" s="5"/>
      <c r="M93" s="5"/>
      <c r="N93" s="5"/>
      <c r="O93" s="5"/>
      <c r="P93" s="5"/>
      <c r="Q93" s="5"/>
      <c r="R93" s="5"/>
      <c r="S93" s="15">
        <v>14</v>
      </c>
      <c r="T93" s="5"/>
      <c r="U93" s="40" t="s">
        <v>346</v>
      </c>
    </row>
    <row r="94" spans="1:21" ht="45" x14ac:dyDescent="0.25">
      <c r="A94" s="192"/>
      <c r="B94" s="34" t="s">
        <v>158</v>
      </c>
      <c r="C94" s="34" t="s">
        <v>159</v>
      </c>
      <c r="D94" s="34">
        <v>520</v>
      </c>
      <c r="E94" s="34" t="s">
        <v>160</v>
      </c>
      <c r="F94" s="14">
        <v>31599846</v>
      </c>
      <c r="G94" s="4">
        <v>0</v>
      </c>
      <c r="H94" s="4">
        <f t="shared" si="5"/>
        <v>31599846</v>
      </c>
      <c r="I94" s="5"/>
      <c r="J94" s="5"/>
      <c r="K94" s="5"/>
      <c r="L94" s="5"/>
      <c r="M94" s="5"/>
      <c r="N94" s="5"/>
      <c r="O94" s="5"/>
      <c r="P94" s="5"/>
      <c r="Q94" s="5"/>
      <c r="R94" s="5"/>
      <c r="S94" s="15">
        <v>0</v>
      </c>
      <c r="T94" s="5"/>
      <c r="U94" s="40" t="s">
        <v>347</v>
      </c>
    </row>
    <row r="95" spans="1:21" x14ac:dyDescent="0.25">
      <c r="A95" s="5" t="s">
        <v>161</v>
      </c>
      <c r="B95" s="34"/>
      <c r="C95" s="34"/>
      <c r="D95" s="34"/>
      <c r="E95" s="34"/>
      <c r="F95" s="14">
        <v>1520328066</v>
      </c>
      <c r="G95" s="5"/>
      <c r="H95" s="5"/>
      <c r="I95" s="5"/>
      <c r="J95" s="5"/>
      <c r="K95" s="5"/>
      <c r="L95" s="5"/>
      <c r="M95" s="5"/>
      <c r="N95" s="5"/>
      <c r="O95" s="5"/>
      <c r="P95" s="5"/>
      <c r="Q95" s="5"/>
      <c r="R95" s="5"/>
      <c r="S95" s="5"/>
      <c r="T95" s="5"/>
      <c r="U95" s="64"/>
    </row>
    <row r="97" spans="1:21" ht="30" x14ac:dyDescent="0.25">
      <c r="A97" s="186" t="s">
        <v>349</v>
      </c>
      <c r="B97" s="109" t="s">
        <v>350</v>
      </c>
      <c r="C97" s="65" t="s">
        <v>351</v>
      </c>
      <c r="D97" s="109">
        <v>301</v>
      </c>
      <c r="E97" s="66" t="s">
        <v>352</v>
      </c>
      <c r="F97" s="37">
        <v>85000000</v>
      </c>
      <c r="G97" s="37">
        <v>11762221</v>
      </c>
      <c r="H97" s="67">
        <f>+F97-G97</f>
        <v>73237779</v>
      </c>
      <c r="I97" s="5">
        <v>1215</v>
      </c>
      <c r="J97" s="5">
        <v>1288</v>
      </c>
      <c r="K97" s="5">
        <v>190</v>
      </c>
      <c r="L97" s="5"/>
      <c r="M97" s="5">
        <v>153</v>
      </c>
      <c r="N97" s="5"/>
      <c r="O97" s="5">
        <v>226</v>
      </c>
      <c r="P97" s="5"/>
      <c r="Q97" s="68">
        <f>+K97+M97+O97</f>
        <v>569</v>
      </c>
      <c r="R97" s="5"/>
      <c r="S97" s="15">
        <v>44</v>
      </c>
      <c r="T97" s="5"/>
      <c r="U97" s="5"/>
    </row>
    <row r="98" spans="1:21" ht="30" x14ac:dyDescent="0.25">
      <c r="A98" s="186"/>
      <c r="B98" s="109" t="s">
        <v>353</v>
      </c>
      <c r="C98" s="65" t="s">
        <v>354</v>
      </c>
      <c r="D98" s="109">
        <v>301</v>
      </c>
      <c r="E98" s="66" t="s">
        <v>352</v>
      </c>
      <c r="F98" s="37">
        <v>55000000</v>
      </c>
      <c r="G98" s="37">
        <v>14478430</v>
      </c>
      <c r="H98" s="67">
        <f>+F98-G98</f>
        <v>40521570</v>
      </c>
      <c r="I98" s="5">
        <v>803</v>
      </c>
      <c r="J98" s="5">
        <v>852</v>
      </c>
      <c r="K98" s="5">
        <v>190</v>
      </c>
      <c r="L98" s="5"/>
      <c r="M98" s="5">
        <v>120</v>
      </c>
      <c r="N98" s="5"/>
      <c r="O98" s="5">
        <v>122</v>
      </c>
      <c r="P98" s="5"/>
      <c r="Q98" s="68">
        <f>+K98+M98+O98</f>
        <v>432</v>
      </c>
      <c r="R98" s="5"/>
      <c r="S98" s="15">
        <v>50</v>
      </c>
      <c r="T98" s="5"/>
      <c r="U98" s="5"/>
    </row>
    <row r="99" spans="1:21" ht="30" x14ac:dyDescent="0.25">
      <c r="A99" s="186"/>
      <c r="B99" s="109" t="s">
        <v>355</v>
      </c>
      <c r="C99" s="65" t="s">
        <v>356</v>
      </c>
      <c r="D99" s="109">
        <v>301</v>
      </c>
      <c r="E99" s="66" t="s">
        <v>352</v>
      </c>
      <c r="F99" s="37">
        <v>30000000</v>
      </c>
      <c r="G99" s="37">
        <v>18794738</v>
      </c>
      <c r="H99" s="67">
        <f>+F99-G99</f>
        <v>11205262</v>
      </c>
      <c r="I99" s="5">
        <v>814</v>
      </c>
      <c r="J99" s="5">
        <v>864</v>
      </c>
      <c r="K99" s="5">
        <v>0</v>
      </c>
      <c r="L99" s="5"/>
      <c r="M99" s="5">
        <v>72</v>
      </c>
      <c r="N99" s="5"/>
      <c r="O99" s="5">
        <v>80</v>
      </c>
      <c r="P99" s="5"/>
      <c r="Q99" s="68">
        <f>+K99+M99+O99</f>
        <v>152</v>
      </c>
      <c r="R99" s="5"/>
      <c r="S99" s="15">
        <v>17</v>
      </c>
      <c r="T99" s="5"/>
      <c r="U99" s="5"/>
    </row>
    <row r="100" spans="1:21" ht="45" x14ac:dyDescent="0.25">
      <c r="A100" s="186"/>
      <c r="B100" s="109" t="s">
        <v>357</v>
      </c>
      <c r="C100" s="65" t="s">
        <v>358</v>
      </c>
      <c r="D100" s="109">
        <v>301</v>
      </c>
      <c r="E100" s="66" t="s">
        <v>359</v>
      </c>
      <c r="F100" s="37">
        <v>51000000</v>
      </c>
      <c r="G100" s="37">
        <v>466136</v>
      </c>
      <c r="H100" s="67">
        <f t="shared" ref="H100:H122" si="7">+F100-G100</f>
        <v>50533864</v>
      </c>
      <c r="I100" s="35"/>
      <c r="J100" s="35"/>
      <c r="K100" s="35"/>
      <c r="L100" s="35"/>
      <c r="M100" s="35"/>
      <c r="N100" s="35"/>
      <c r="O100" s="35"/>
      <c r="P100" s="35"/>
      <c r="Q100" s="69"/>
      <c r="R100" s="5"/>
      <c r="S100" s="15">
        <v>0</v>
      </c>
      <c r="T100" s="5"/>
      <c r="U100" s="34" t="s">
        <v>360</v>
      </c>
    </row>
    <row r="101" spans="1:21" ht="45" x14ac:dyDescent="0.25">
      <c r="A101" s="186"/>
      <c r="B101" s="187" t="s">
        <v>361</v>
      </c>
      <c r="C101" s="187" t="s">
        <v>362</v>
      </c>
      <c r="D101" s="187">
        <v>301</v>
      </c>
      <c r="E101" s="188" t="s">
        <v>352</v>
      </c>
      <c r="F101" s="189">
        <v>34000000</v>
      </c>
      <c r="G101" s="179">
        <v>32285302</v>
      </c>
      <c r="H101" s="180">
        <f>+F101-G101</f>
        <v>1714698</v>
      </c>
      <c r="I101" s="70" t="s">
        <v>363</v>
      </c>
      <c r="J101" s="35">
        <v>8</v>
      </c>
      <c r="K101" s="35"/>
      <c r="L101" s="35"/>
      <c r="M101" s="35"/>
      <c r="N101" s="35"/>
      <c r="O101" s="35"/>
      <c r="P101" s="35"/>
      <c r="Q101" s="69"/>
      <c r="R101" s="5"/>
      <c r="S101" s="15">
        <v>0</v>
      </c>
      <c r="T101" s="5"/>
      <c r="U101" s="34" t="s">
        <v>364</v>
      </c>
    </row>
    <row r="102" spans="1:21" ht="45" x14ac:dyDescent="0.25">
      <c r="A102" s="186"/>
      <c r="B102" s="187"/>
      <c r="C102" s="187"/>
      <c r="D102" s="187"/>
      <c r="E102" s="188"/>
      <c r="F102" s="189"/>
      <c r="G102" s="179"/>
      <c r="H102" s="180"/>
      <c r="I102" s="70" t="s">
        <v>365</v>
      </c>
      <c r="J102" s="71">
        <v>1000</v>
      </c>
      <c r="K102" s="35"/>
      <c r="L102" s="35"/>
      <c r="M102" s="35"/>
      <c r="N102" s="35"/>
      <c r="O102" s="35"/>
      <c r="P102" s="35"/>
      <c r="Q102" s="69"/>
      <c r="R102" s="5"/>
      <c r="S102" s="15"/>
      <c r="T102" s="5"/>
      <c r="U102" s="5" t="s">
        <v>364</v>
      </c>
    </row>
    <row r="103" spans="1:21" ht="28.5" customHeight="1" x14ac:dyDescent="0.25">
      <c r="A103" s="186"/>
      <c r="B103" s="109" t="s">
        <v>366</v>
      </c>
      <c r="C103" s="65" t="s">
        <v>367</v>
      </c>
      <c r="D103" s="109">
        <v>301</v>
      </c>
      <c r="E103" s="66" t="s">
        <v>88</v>
      </c>
      <c r="F103" s="37">
        <v>60000000</v>
      </c>
      <c r="G103" s="37">
        <v>38740906</v>
      </c>
      <c r="H103" s="67">
        <f>+F103-G103</f>
        <v>21259094</v>
      </c>
      <c r="I103" s="35"/>
      <c r="J103" s="35"/>
      <c r="K103" s="35"/>
      <c r="L103" s="35"/>
      <c r="M103" s="35"/>
      <c r="N103" s="35"/>
      <c r="O103" s="35"/>
      <c r="P103" s="35"/>
      <c r="Q103" s="69"/>
      <c r="R103" s="5"/>
      <c r="S103" s="15">
        <v>0</v>
      </c>
      <c r="T103" s="5"/>
      <c r="U103" s="5"/>
    </row>
    <row r="104" spans="1:21" ht="30" x14ac:dyDescent="0.25">
      <c r="A104" s="186"/>
      <c r="B104" s="109" t="s">
        <v>368</v>
      </c>
      <c r="C104" s="65" t="s">
        <v>369</v>
      </c>
      <c r="D104" s="109">
        <v>301</v>
      </c>
      <c r="E104" s="66" t="s">
        <v>370</v>
      </c>
      <c r="F104" s="37">
        <v>20000000</v>
      </c>
      <c r="G104" s="37">
        <v>0</v>
      </c>
      <c r="H104" s="67">
        <f t="shared" si="7"/>
        <v>20000000</v>
      </c>
      <c r="I104" s="35"/>
      <c r="J104" s="35"/>
      <c r="K104" s="35">
        <v>0</v>
      </c>
      <c r="L104" s="35"/>
      <c r="M104" s="35">
        <v>0</v>
      </c>
      <c r="N104" s="35"/>
      <c r="O104" s="35">
        <v>0</v>
      </c>
      <c r="P104" s="35"/>
      <c r="Q104" s="69">
        <f>+K104+M104+O104</f>
        <v>0</v>
      </c>
      <c r="R104" s="5"/>
      <c r="S104" s="15">
        <v>0</v>
      </c>
      <c r="T104" s="5"/>
      <c r="U104" s="5"/>
    </row>
    <row r="105" spans="1:21" ht="30" x14ac:dyDescent="0.25">
      <c r="A105" s="186"/>
      <c r="B105" s="187" t="s">
        <v>371</v>
      </c>
      <c r="C105" s="187" t="s">
        <v>372</v>
      </c>
      <c r="D105" s="187">
        <v>301</v>
      </c>
      <c r="E105" s="188" t="s">
        <v>352</v>
      </c>
      <c r="F105" s="179">
        <v>26000000</v>
      </c>
      <c r="G105" s="179">
        <v>9297750</v>
      </c>
      <c r="H105" s="180">
        <f>+F105-G105</f>
        <v>16702250</v>
      </c>
      <c r="I105" s="70" t="s">
        <v>373</v>
      </c>
      <c r="J105" s="89"/>
      <c r="K105" s="35">
        <v>0</v>
      </c>
      <c r="L105" s="35"/>
      <c r="M105" s="35">
        <v>0</v>
      </c>
      <c r="N105" s="35"/>
      <c r="O105" s="35">
        <v>0</v>
      </c>
      <c r="P105" s="35"/>
      <c r="Q105" s="69">
        <f>+O105+M105+K105</f>
        <v>0</v>
      </c>
      <c r="R105" s="5"/>
      <c r="S105" s="15"/>
      <c r="T105" s="5"/>
      <c r="U105" s="5" t="s">
        <v>364</v>
      </c>
    </row>
    <row r="106" spans="1:21" ht="45" x14ac:dyDescent="0.25">
      <c r="A106" s="186"/>
      <c r="B106" s="187"/>
      <c r="C106" s="187"/>
      <c r="D106" s="187"/>
      <c r="E106" s="188"/>
      <c r="F106" s="179"/>
      <c r="G106" s="179"/>
      <c r="H106" s="180"/>
      <c r="I106" s="70" t="s">
        <v>374</v>
      </c>
      <c r="J106" s="35">
        <v>500</v>
      </c>
      <c r="K106" s="35">
        <v>0</v>
      </c>
      <c r="L106" s="35"/>
      <c r="M106" s="35">
        <v>0</v>
      </c>
      <c r="N106" s="35"/>
      <c r="O106" s="35">
        <v>130</v>
      </c>
      <c r="P106" s="35"/>
      <c r="Q106" s="69">
        <f>+O106+M106+K106</f>
        <v>130</v>
      </c>
      <c r="R106" s="5"/>
      <c r="S106" s="15">
        <v>26</v>
      </c>
      <c r="T106" s="5"/>
      <c r="U106" s="5" t="s">
        <v>375</v>
      </c>
    </row>
    <row r="107" spans="1:21" ht="30" x14ac:dyDescent="0.25">
      <c r="A107" s="186"/>
      <c r="B107" s="187"/>
      <c r="C107" s="187"/>
      <c r="D107" s="187"/>
      <c r="E107" s="188"/>
      <c r="F107" s="179"/>
      <c r="G107" s="179"/>
      <c r="H107" s="180"/>
      <c r="I107" s="70" t="s">
        <v>376</v>
      </c>
      <c r="J107" s="35">
        <v>10</v>
      </c>
      <c r="K107" s="35">
        <v>0</v>
      </c>
      <c r="L107" s="35"/>
      <c r="M107" s="35">
        <v>1</v>
      </c>
      <c r="N107" s="35"/>
      <c r="O107" s="35">
        <v>2</v>
      </c>
      <c r="P107" s="35"/>
      <c r="Q107" s="69">
        <f>+O107+M107+K107</f>
        <v>3</v>
      </c>
      <c r="R107" s="5"/>
      <c r="S107" s="15"/>
      <c r="T107" s="5"/>
      <c r="U107" s="5"/>
    </row>
    <row r="108" spans="1:21" ht="30" x14ac:dyDescent="0.25">
      <c r="A108" s="181" t="s">
        <v>377</v>
      </c>
      <c r="B108" s="182" t="s">
        <v>378</v>
      </c>
      <c r="C108" s="72" t="s">
        <v>379</v>
      </c>
      <c r="D108" s="183">
        <v>301</v>
      </c>
      <c r="E108" s="73" t="s">
        <v>352</v>
      </c>
      <c r="F108" s="184">
        <v>323000000</v>
      </c>
      <c r="G108" s="184">
        <v>75204700</v>
      </c>
      <c r="H108" s="185">
        <f>+F108-G108</f>
        <v>247795300</v>
      </c>
      <c r="I108" s="90" t="s">
        <v>380</v>
      </c>
      <c r="J108" s="74">
        <v>11995</v>
      </c>
      <c r="K108" s="35">
        <v>0</v>
      </c>
      <c r="L108" s="35"/>
      <c r="M108" s="35">
        <v>0</v>
      </c>
      <c r="N108" s="35"/>
      <c r="O108" s="35"/>
      <c r="P108" s="35"/>
      <c r="Q108" s="68">
        <f t="shared" ref="Q108:Q110" si="8">+K108+M108+O108</f>
        <v>0</v>
      </c>
      <c r="R108" s="5"/>
      <c r="S108" s="15"/>
      <c r="T108" s="5"/>
      <c r="U108" s="5" t="s">
        <v>364</v>
      </c>
    </row>
    <row r="109" spans="1:21" ht="30" x14ac:dyDescent="0.25">
      <c r="A109" s="181"/>
      <c r="B109" s="182"/>
      <c r="C109" s="72" t="s">
        <v>381</v>
      </c>
      <c r="D109" s="183"/>
      <c r="E109" s="73" t="s">
        <v>352</v>
      </c>
      <c r="F109" s="184"/>
      <c r="G109" s="184"/>
      <c r="H109" s="185"/>
      <c r="I109" s="70" t="s">
        <v>382</v>
      </c>
      <c r="J109" s="74">
        <v>9631</v>
      </c>
      <c r="K109" s="35">
        <v>0</v>
      </c>
      <c r="L109" s="35"/>
      <c r="M109" s="35">
        <v>0</v>
      </c>
      <c r="N109" s="35"/>
      <c r="O109" s="75">
        <v>4426</v>
      </c>
      <c r="P109" s="35"/>
      <c r="Q109" s="76">
        <f t="shared" si="8"/>
        <v>4426</v>
      </c>
      <c r="R109" s="5"/>
      <c r="S109" s="15">
        <v>46</v>
      </c>
      <c r="T109" s="5"/>
      <c r="U109" s="5" t="s">
        <v>375</v>
      </c>
    </row>
    <row r="110" spans="1:21" ht="30" x14ac:dyDescent="0.25">
      <c r="A110" s="181"/>
      <c r="B110" s="182"/>
      <c r="C110" s="73" t="s">
        <v>383</v>
      </c>
      <c r="D110" s="183"/>
      <c r="E110" s="73" t="s">
        <v>352</v>
      </c>
      <c r="F110" s="184"/>
      <c r="G110" s="184"/>
      <c r="H110" s="185"/>
      <c r="I110" s="5" t="s">
        <v>384</v>
      </c>
      <c r="J110" s="78">
        <v>211</v>
      </c>
      <c r="K110" s="5">
        <v>1</v>
      </c>
      <c r="L110" s="5"/>
      <c r="M110" s="5">
        <v>31</v>
      </c>
      <c r="N110" s="5"/>
      <c r="O110" s="5">
        <v>57</v>
      </c>
      <c r="P110" s="5"/>
      <c r="Q110" s="76">
        <f t="shared" si="8"/>
        <v>89</v>
      </c>
      <c r="R110" s="5"/>
      <c r="S110" s="15">
        <v>42</v>
      </c>
      <c r="T110" s="5"/>
      <c r="U110" s="5" t="s">
        <v>385</v>
      </c>
    </row>
    <row r="111" spans="1:21" ht="30" x14ac:dyDescent="0.25">
      <c r="A111" s="170" t="s">
        <v>386</v>
      </c>
      <c r="B111" s="171" t="s">
        <v>387</v>
      </c>
      <c r="C111" s="77" t="s">
        <v>388</v>
      </c>
      <c r="D111" s="172">
        <v>301</v>
      </c>
      <c r="E111" s="172" t="s">
        <v>389</v>
      </c>
      <c r="F111" s="166">
        <v>323000000</v>
      </c>
      <c r="G111" s="166">
        <v>88575500</v>
      </c>
      <c r="H111" s="167">
        <f>+F111-G111</f>
        <v>234424500</v>
      </c>
      <c r="I111" s="5" t="s">
        <v>390</v>
      </c>
      <c r="J111" s="78">
        <v>212</v>
      </c>
      <c r="K111" s="5"/>
      <c r="L111" s="5"/>
      <c r="M111" s="5"/>
      <c r="N111" s="5"/>
      <c r="O111" s="5"/>
      <c r="P111" s="5"/>
      <c r="Q111" s="76"/>
      <c r="R111" s="5"/>
      <c r="S111" s="15">
        <v>0</v>
      </c>
      <c r="T111" s="5"/>
      <c r="U111" s="5"/>
    </row>
    <row r="112" spans="1:21" ht="15.75" x14ac:dyDescent="0.25">
      <c r="A112" s="170"/>
      <c r="B112" s="171"/>
      <c r="C112" s="77" t="s">
        <v>528</v>
      </c>
      <c r="D112" s="172"/>
      <c r="E112" s="172"/>
      <c r="F112" s="166"/>
      <c r="G112" s="166"/>
      <c r="H112" s="167"/>
      <c r="I112" s="5" t="s">
        <v>391</v>
      </c>
      <c r="J112" s="78">
        <v>16</v>
      </c>
      <c r="K112" s="5"/>
      <c r="L112" s="5"/>
      <c r="M112" s="5"/>
      <c r="N112" s="5"/>
      <c r="O112" s="5"/>
      <c r="P112" s="5"/>
      <c r="Q112" s="76"/>
      <c r="R112" s="5"/>
      <c r="S112" s="15">
        <v>0</v>
      </c>
      <c r="T112" s="5"/>
      <c r="U112" s="5"/>
    </row>
    <row r="113" spans="1:21" ht="15.75" x14ac:dyDescent="0.25">
      <c r="A113" s="170"/>
      <c r="B113" s="171"/>
      <c r="C113" s="77" t="s">
        <v>527</v>
      </c>
      <c r="D113" s="172"/>
      <c r="E113" s="172"/>
      <c r="F113" s="166"/>
      <c r="G113" s="166"/>
      <c r="H113" s="167"/>
      <c r="I113" s="5" t="s">
        <v>534</v>
      </c>
      <c r="J113" s="5">
        <v>16</v>
      </c>
      <c r="K113" s="5">
        <v>0</v>
      </c>
      <c r="L113" s="5"/>
      <c r="M113" s="5">
        <v>49</v>
      </c>
      <c r="N113" s="5"/>
      <c r="O113" s="5">
        <v>49</v>
      </c>
      <c r="P113" s="5"/>
      <c r="Q113" s="85">
        <v>0</v>
      </c>
      <c r="R113" s="5"/>
      <c r="S113" s="15">
        <v>0</v>
      </c>
      <c r="T113" s="5"/>
      <c r="U113" s="5"/>
    </row>
    <row r="114" spans="1:21" ht="76.5" customHeight="1" x14ac:dyDescent="0.25">
      <c r="A114" s="173" t="s">
        <v>392</v>
      </c>
      <c r="B114" s="175" t="s">
        <v>393</v>
      </c>
      <c r="C114" s="91" t="s">
        <v>394</v>
      </c>
      <c r="D114" s="177">
        <v>301</v>
      </c>
      <c r="E114" s="91" t="s">
        <v>395</v>
      </c>
      <c r="F114" s="92">
        <v>69000000</v>
      </c>
      <c r="G114" s="93">
        <v>0</v>
      </c>
      <c r="H114" s="94">
        <f t="shared" si="7"/>
        <v>69000000</v>
      </c>
      <c r="I114" s="5"/>
      <c r="J114" s="5">
        <v>11</v>
      </c>
      <c r="K114" s="5">
        <v>0</v>
      </c>
      <c r="L114" s="5"/>
      <c r="M114" s="5">
        <v>0</v>
      </c>
      <c r="N114" s="5"/>
      <c r="O114" s="5">
        <v>0</v>
      </c>
      <c r="P114" s="5"/>
      <c r="Q114" s="85">
        <f t="shared" ref="Q114:Q121" si="9">+O114+M114+K114</f>
        <v>0</v>
      </c>
      <c r="R114" s="5"/>
      <c r="S114" s="15">
        <v>0</v>
      </c>
      <c r="T114" s="5"/>
      <c r="U114" s="5"/>
    </row>
    <row r="115" spans="1:21" ht="38.25" customHeight="1" x14ac:dyDescent="0.25">
      <c r="A115" s="174"/>
      <c r="B115" s="176"/>
      <c r="C115" s="91" t="s">
        <v>484</v>
      </c>
      <c r="D115" s="178"/>
      <c r="E115" s="91"/>
      <c r="F115" s="92"/>
      <c r="G115" s="93"/>
      <c r="H115" s="94"/>
      <c r="I115" s="5"/>
      <c r="J115" s="5">
        <v>8</v>
      </c>
      <c r="K115" s="5"/>
      <c r="L115" s="5"/>
      <c r="M115" s="5"/>
      <c r="N115" s="5"/>
      <c r="O115" s="5"/>
      <c r="P115" s="5"/>
      <c r="Q115" s="85"/>
      <c r="R115" s="5"/>
      <c r="S115" s="15"/>
      <c r="T115" s="5"/>
      <c r="U115" s="5"/>
    </row>
    <row r="116" spans="1:21" ht="75" x14ac:dyDescent="0.25">
      <c r="A116" s="168" t="s">
        <v>396</v>
      </c>
      <c r="B116" s="169" t="s">
        <v>397</v>
      </c>
      <c r="C116" s="79" t="s">
        <v>398</v>
      </c>
      <c r="D116" s="79">
        <v>301</v>
      </c>
      <c r="E116" s="79" t="s">
        <v>352</v>
      </c>
      <c r="F116" s="80">
        <v>1272000000</v>
      </c>
      <c r="G116" s="80">
        <v>1254096743</v>
      </c>
      <c r="H116" s="82">
        <f t="shared" si="7"/>
        <v>17903257</v>
      </c>
      <c r="I116" s="83" t="s">
        <v>485</v>
      </c>
      <c r="J116" s="84">
        <v>550810</v>
      </c>
      <c r="K116" s="5">
        <v>0</v>
      </c>
      <c r="L116" s="5"/>
      <c r="M116" s="84">
        <v>40862</v>
      </c>
      <c r="N116" s="5"/>
      <c r="O116" s="84">
        <v>43233</v>
      </c>
      <c r="P116" s="5"/>
      <c r="Q116" s="85">
        <f t="shared" si="9"/>
        <v>84095</v>
      </c>
      <c r="R116" s="5"/>
      <c r="S116" s="15">
        <v>15</v>
      </c>
      <c r="T116" s="5"/>
      <c r="U116" s="5"/>
    </row>
    <row r="117" spans="1:21" ht="30" x14ac:dyDescent="0.25">
      <c r="A117" s="168"/>
      <c r="B117" s="169"/>
      <c r="C117" s="79" t="s">
        <v>399</v>
      </c>
      <c r="D117" s="79">
        <v>301</v>
      </c>
      <c r="E117" s="79"/>
      <c r="F117" s="80">
        <v>88545600</v>
      </c>
      <c r="G117" s="81"/>
      <c r="H117" s="82">
        <f t="shared" si="7"/>
        <v>88545600</v>
      </c>
      <c r="I117" s="83" t="s">
        <v>400</v>
      </c>
      <c r="J117" s="84">
        <v>46800</v>
      </c>
      <c r="K117" s="5">
        <v>0</v>
      </c>
      <c r="L117" s="5"/>
      <c r="M117" s="84">
        <v>6400</v>
      </c>
      <c r="N117" s="5"/>
      <c r="O117" s="84">
        <v>7200</v>
      </c>
      <c r="P117" s="5"/>
      <c r="Q117" s="85">
        <f t="shared" si="9"/>
        <v>13600</v>
      </c>
      <c r="R117" s="5"/>
      <c r="S117" s="15">
        <v>29</v>
      </c>
      <c r="T117" s="5"/>
      <c r="U117" s="5"/>
    </row>
    <row r="118" spans="1:21" ht="30" x14ac:dyDescent="0.25">
      <c r="A118" s="168"/>
      <c r="B118" s="169"/>
      <c r="C118" s="79" t="s">
        <v>401</v>
      </c>
      <c r="D118" s="79">
        <v>301</v>
      </c>
      <c r="E118" s="79"/>
      <c r="F118" s="80">
        <v>45124200</v>
      </c>
      <c r="G118" s="81"/>
      <c r="H118" s="82">
        <f t="shared" si="7"/>
        <v>45124200</v>
      </c>
      <c r="I118" s="83" t="s">
        <v>402</v>
      </c>
      <c r="J118" s="84">
        <v>23850</v>
      </c>
      <c r="K118" s="5">
        <v>0</v>
      </c>
      <c r="L118" s="5"/>
      <c r="M118" s="84">
        <v>1950</v>
      </c>
      <c r="N118" s="5"/>
      <c r="O118" s="84">
        <v>2342</v>
      </c>
      <c r="P118" s="5"/>
      <c r="Q118" s="85">
        <f t="shared" si="9"/>
        <v>4292</v>
      </c>
      <c r="R118" s="5"/>
      <c r="S118" s="15">
        <v>18</v>
      </c>
      <c r="T118" s="5"/>
      <c r="U118" s="5"/>
    </row>
    <row r="119" spans="1:21" ht="30" x14ac:dyDescent="0.25">
      <c r="A119" s="168"/>
      <c r="B119" s="169"/>
      <c r="C119" s="79" t="s">
        <v>403</v>
      </c>
      <c r="D119" s="79">
        <v>301</v>
      </c>
      <c r="E119" s="79"/>
      <c r="F119" s="80">
        <v>45124200</v>
      </c>
      <c r="G119" s="81"/>
      <c r="H119" s="82">
        <f t="shared" si="7"/>
        <v>45124200</v>
      </c>
      <c r="I119" s="83" t="s">
        <v>404</v>
      </c>
      <c r="J119" s="84">
        <v>23850</v>
      </c>
      <c r="K119" s="5">
        <v>0</v>
      </c>
      <c r="L119" s="5"/>
      <c r="M119" s="84">
        <v>2400</v>
      </c>
      <c r="N119" s="5"/>
      <c r="O119" s="84">
        <v>2700</v>
      </c>
      <c r="P119" s="5"/>
      <c r="Q119" s="85">
        <f t="shared" si="9"/>
        <v>5100</v>
      </c>
      <c r="R119" s="5"/>
      <c r="S119" s="15">
        <v>21</v>
      </c>
      <c r="T119" s="5"/>
      <c r="U119" s="5"/>
    </row>
    <row r="120" spans="1:21" ht="45" x14ac:dyDescent="0.25">
      <c r="A120" s="168"/>
      <c r="B120" s="110" t="s">
        <v>405</v>
      </c>
      <c r="C120" s="79" t="s">
        <v>406</v>
      </c>
      <c r="D120" s="79">
        <v>301</v>
      </c>
      <c r="E120" s="79" t="s">
        <v>352</v>
      </c>
      <c r="F120" s="80">
        <v>20000000</v>
      </c>
      <c r="G120" s="80">
        <v>7350000</v>
      </c>
      <c r="H120" s="82">
        <f t="shared" si="7"/>
        <v>12650000</v>
      </c>
      <c r="I120" s="5" t="s">
        <v>407</v>
      </c>
      <c r="J120" s="5">
        <v>159</v>
      </c>
      <c r="K120" s="5">
        <v>0</v>
      </c>
      <c r="L120" s="5"/>
      <c r="M120" s="5"/>
      <c r="N120" s="5"/>
      <c r="O120" s="5"/>
      <c r="P120" s="5"/>
      <c r="Q120" s="85">
        <f t="shared" si="9"/>
        <v>0</v>
      </c>
      <c r="R120" s="5"/>
      <c r="S120" s="15">
        <v>0</v>
      </c>
      <c r="T120" s="5"/>
      <c r="U120" s="5"/>
    </row>
    <row r="121" spans="1:21" ht="30" x14ac:dyDescent="0.25">
      <c r="A121" s="168"/>
      <c r="B121" s="110" t="s">
        <v>408</v>
      </c>
      <c r="C121" s="79" t="s">
        <v>409</v>
      </c>
      <c r="D121" s="79">
        <v>301</v>
      </c>
      <c r="E121" s="79" t="s">
        <v>352</v>
      </c>
      <c r="F121" s="80">
        <v>100000000</v>
      </c>
      <c r="G121" s="80">
        <v>59293044</v>
      </c>
      <c r="H121" s="82">
        <f t="shared" si="7"/>
        <v>40706956</v>
      </c>
      <c r="I121" s="5" t="s">
        <v>410</v>
      </c>
      <c r="J121" s="5">
        <v>30</v>
      </c>
      <c r="K121" s="5">
        <v>0</v>
      </c>
      <c r="L121" s="5"/>
      <c r="M121" s="5">
        <v>20</v>
      </c>
      <c r="N121" s="5"/>
      <c r="O121" s="5">
        <v>0</v>
      </c>
      <c r="P121" s="5"/>
      <c r="Q121" s="85">
        <f t="shared" si="9"/>
        <v>20</v>
      </c>
      <c r="R121" s="5"/>
      <c r="S121" s="15">
        <v>67</v>
      </c>
      <c r="T121" s="5"/>
      <c r="U121" s="5"/>
    </row>
    <row r="122" spans="1:21" ht="89.25" x14ac:dyDescent="0.25">
      <c r="A122" s="95" t="s">
        <v>411</v>
      </c>
      <c r="B122" s="111" t="s">
        <v>412</v>
      </c>
      <c r="C122" s="96" t="s">
        <v>413</v>
      </c>
      <c r="D122" s="96">
        <v>301</v>
      </c>
      <c r="E122" s="96" t="s">
        <v>352</v>
      </c>
      <c r="F122" s="97">
        <v>50000000</v>
      </c>
      <c r="G122" s="97">
        <v>29149300</v>
      </c>
      <c r="H122" s="98">
        <f t="shared" si="7"/>
        <v>20850700</v>
      </c>
      <c r="I122" s="34" t="s">
        <v>414</v>
      </c>
      <c r="J122" s="4">
        <v>9668</v>
      </c>
      <c r="K122" s="5"/>
      <c r="L122" s="5"/>
      <c r="M122" s="5"/>
      <c r="N122" s="5"/>
      <c r="O122" s="5"/>
      <c r="P122" s="5"/>
      <c r="Q122" s="68"/>
      <c r="R122" s="5"/>
      <c r="S122" s="15">
        <v>0</v>
      </c>
      <c r="T122" s="5"/>
      <c r="U122" s="5"/>
    </row>
    <row r="123" spans="1:21" ht="15.75" x14ac:dyDescent="0.25">
      <c r="A123" s="86" t="s">
        <v>415</v>
      </c>
      <c r="B123" s="87"/>
      <c r="C123" s="34"/>
      <c r="D123" s="34"/>
      <c r="E123" s="34"/>
      <c r="F123" s="88">
        <v>2518000000</v>
      </c>
      <c r="G123" s="5"/>
      <c r="H123" s="5"/>
      <c r="I123" s="5"/>
      <c r="J123" s="5"/>
      <c r="K123" s="5"/>
      <c r="L123" s="5"/>
      <c r="M123" s="5"/>
      <c r="N123" s="5"/>
      <c r="O123" s="5"/>
      <c r="P123" s="5"/>
      <c r="Q123" s="68"/>
      <c r="R123" s="5"/>
      <c r="S123" s="5"/>
      <c r="T123" s="5"/>
      <c r="U123" s="5"/>
    </row>
    <row r="126" spans="1:21" ht="180" x14ac:dyDescent="0.25">
      <c r="A126" s="165" t="s">
        <v>416</v>
      </c>
      <c r="B126" s="34" t="s">
        <v>417</v>
      </c>
      <c r="C126" s="34" t="s">
        <v>418</v>
      </c>
      <c r="D126" s="34">
        <v>111</v>
      </c>
      <c r="E126" s="34" t="s">
        <v>419</v>
      </c>
      <c r="F126" s="14">
        <v>2856721350</v>
      </c>
      <c r="G126" s="103">
        <v>191371385</v>
      </c>
      <c r="H126" s="4">
        <f t="shared" ref="H126:H135" si="10">+F126-G126</f>
        <v>2665349965</v>
      </c>
      <c r="I126" s="5">
        <v>48124</v>
      </c>
      <c r="J126" s="5">
        <v>1444</v>
      </c>
      <c r="K126" s="5"/>
      <c r="L126" s="5"/>
      <c r="M126" s="5"/>
      <c r="N126" s="5"/>
      <c r="O126" s="5"/>
      <c r="P126" s="5"/>
      <c r="Q126" s="5"/>
      <c r="R126" s="15">
        <f t="shared" ref="R126:R128" si="11">(G126/F126)*100</f>
        <v>6.6989867597692019</v>
      </c>
      <c r="S126" s="15">
        <v>0</v>
      </c>
      <c r="T126" s="5"/>
      <c r="U126" s="99" t="s">
        <v>535</v>
      </c>
    </row>
    <row r="127" spans="1:21" ht="330" x14ac:dyDescent="0.25">
      <c r="A127" s="165"/>
      <c r="B127" s="34" t="s">
        <v>420</v>
      </c>
      <c r="C127" s="34" t="s">
        <v>421</v>
      </c>
      <c r="D127" s="34">
        <v>111</v>
      </c>
      <c r="E127" s="34" t="s">
        <v>422</v>
      </c>
      <c r="F127" s="14">
        <v>1087479836</v>
      </c>
      <c r="G127" s="104">
        <v>166719047</v>
      </c>
      <c r="H127" s="4">
        <f t="shared" si="10"/>
        <v>920760789</v>
      </c>
      <c r="I127" s="5">
        <v>55000</v>
      </c>
      <c r="J127" s="5">
        <v>3300</v>
      </c>
      <c r="K127" s="5"/>
      <c r="L127" s="5"/>
      <c r="M127" s="5"/>
      <c r="N127" s="5"/>
      <c r="O127" s="5"/>
      <c r="P127" s="5"/>
      <c r="Q127" s="5"/>
      <c r="R127" s="15">
        <f t="shared" si="11"/>
        <v>15.330771337630578</v>
      </c>
      <c r="S127" s="15">
        <v>0</v>
      </c>
      <c r="T127" s="5"/>
      <c r="U127" s="99" t="s">
        <v>423</v>
      </c>
    </row>
    <row r="128" spans="1:21" ht="30" x14ac:dyDescent="0.25">
      <c r="A128" s="165"/>
      <c r="B128" s="34" t="s">
        <v>424</v>
      </c>
      <c r="C128" s="34" t="s">
        <v>425</v>
      </c>
      <c r="D128" s="34">
        <v>111</v>
      </c>
      <c r="E128" s="34" t="s">
        <v>426</v>
      </c>
      <c r="F128" s="14">
        <v>100000000</v>
      </c>
      <c r="G128" s="105">
        <v>0</v>
      </c>
      <c r="H128" s="4">
        <f t="shared" si="10"/>
        <v>100000000</v>
      </c>
      <c r="I128" s="5"/>
      <c r="J128" s="5"/>
      <c r="K128" s="5"/>
      <c r="L128" s="5"/>
      <c r="M128" s="5"/>
      <c r="N128" s="5"/>
      <c r="O128" s="5"/>
      <c r="P128" s="5"/>
      <c r="Q128" s="5"/>
      <c r="R128" s="15">
        <f t="shared" si="11"/>
        <v>0</v>
      </c>
      <c r="S128" s="15">
        <v>0</v>
      </c>
      <c r="T128" s="5"/>
      <c r="U128" s="5"/>
    </row>
    <row r="129" spans="1:21" ht="210" x14ac:dyDescent="0.25">
      <c r="A129" s="165" t="s">
        <v>427</v>
      </c>
      <c r="B129" s="34" t="s">
        <v>428</v>
      </c>
      <c r="C129" s="34" t="s">
        <v>429</v>
      </c>
      <c r="D129" s="34">
        <v>211</v>
      </c>
      <c r="E129" s="34" t="s">
        <v>422</v>
      </c>
      <c r="F129" s="14">
        <v>2379879497</v>
      </c>
      <c r="G129" s="104">
        <v>299045680</v>
      </c>
      <c r="H129" s="4">
        <f t="shared" si="10"/>
        <v>2080833817</v>
      </c>
      <c r="I129" s="125">
        <v>1120</v>
      </c>
      <c r="J129" s="5"/>
      <c r="K129" s="5"/>
      <c r="L129" s="5"/>
      <c r="M129" s="5"/>
      <c r="N129" s="5"/>
      <c r="O129" s="5"/>
      <c r="P129" s="5"/>
      <c r="Q129" s="5"/>
      <c r="R129" s="15">
        <f t="shared" ref="R129:R144" si="12">(G129/F129)*100</f>
        <v>12.56558075217537</v>
      </c>
      <c r="S129" s="15">
        <v>13</v>
      </c>
      <c r="T129" s="5"/>
      <c r="U129" s="99" t="s">
        <v>430</v>
      </c>
    </row>
    <row r="130" spans="1:21" ht="285" x14ac:dyDescent="0.25">
      <c r="A130" s="165"/>
      <c r="B130" s="34" t="s">
        <v>431</v>
      </c>
      <c r="C130" s="34" t="s">
        <v>432</v>
      </c>
      <c r="D130" s="34">
        <v>211</v>
      </c>
      <c r="E130" s="34" t="s">
        <v>426</v>
      </c>
      <c r="F130" s="14">
        <v>310432388</v>
      </c>
      <c r="G130" s="103">
        <v>4356240</v>
      </c>
      <c r="H130" s="4">
        <f t="shared" si="10"/>
        <v>306076148</v>
      </c>
      <c r="I130" s="5"/>
      <c r="J130" s="5"/>
      <c r="K130" s="5"/>
      <c r="L130" s="5"/>
      <c r="M130" s="5"/>
      <c r="N130" s="5"/>
      <c r="O130" s="5"/>
      <c r="P130" s="5"/>
      <c r="Q130" s="5"/>
      <c r="R130" s="15">
        <f t="shared" si="12"/>
        <v>1.4032814127628976</v>
      </c>
      <c r="S130" s="15">
        <v>2</v>
      </c>
      <c r="T130" s="5"/>
      <c r="U130" s="99" t="s">
        <v>545</v>
      </c>
    </row>
    <row r="131" spans="1:21" ht="45" x14ac:dyDescent="0.25">
      <c r="A131" s="165"/>
      <c r="B131" s="34" t="s">
        <v>433</v>
      </c>
      <c r="C131" s="34" t="s">
        <v>434</v>
      </c>
      <c r="D131" s="34">
        <v>211</v>
      </c>
      <c r="E131" s="34" t="s">
        <v>435</v>
      </c>
      <c r="F131" s="14">
        <v>459535209</v>
      </c>
      <c r="G131" s="103">
        <v>0</v>
      </c>
      <c r="H131" s="4">
        <f t="shared" si="10"/>
        <v>459535209</v>
      </c>
      <c r="I131" s="5">
        <v>117</v>
      </c>
      <c r="J131" s="5">
        <v>1</v>
      </c>
      <c r="K131" s="5"/>
      <c r="L131" s="5"/>
      <c r="M131" s="5"/>
      <c r="N131" s="5"/>
      <c r="O131" s="5"/>
      <c r="P131" s="5"/>
      <c r="Q131" s="5"/>
      <c r="R131" s="15">
        <f t="shared" si="12"/>
        <v>0</v>
      </c>
      <c r="S131" s="15">
        <v>0</v>
      </c>
      <c r="T131" s="5"/>
      <c r="U131" s="100" t="s">
        <v>436</v>
      </c>
    </row>
    <row r="132" spans="1:21" ht="90" x14ac:dyDescent="0.25">
      <c r="A132" s="165"/>
      <c r="B132" s="34" t="s">
        <v>437</v>
      </c>
      <c r="C132" s="34" t="s">
        <v>438</v>
      </c>
      <c r="D132" s="34">
        <v>211</v>
      </c>
      <c r="E132" s="34" t="s">
        <v>439</v>
      </c>
      <c r="F132" s="14">
        <v>428607498</v>
      </c>
      <c r="G132" s="104">
        <v>39324000</v>
      </c>
      <c r="H132" s="4">
        <f t="shared" si="10"/>
        <v>389283498</v>
      </c>
      <c r="I132" s="5">
        <v>60</v>
      </c>
      <c r="J132" s="5"/>
      <c r="K132" s="5"/>
      <c r="L132" s="5"/>
      <c r="M132" s="5"/>
      <c r="N132" s="5"/>
      <c r="O132" s="5"/>
      <c r="P132" s="5"/>
      <c r="Q132" s="5"/>
      <c r="R132" s="15">
        <f t="shared" si="12"/>
        <v>9.1748278281403284</v>
      </c>
      <c r="S132" s="15">
        <v>0</v>
      </c>
      <c r="T132" s="5"/>
      <c r="U132" s="99" t="s">
        <v>440</v>
      </c>
    </row>
    <row r="133" spans="1:21" ht="90" x14ac:dyDescent="0.25">
      <c r="A133" s="165"/>
      <c r="B133" s="34" t="s">
        <v>441</v>
      </c>
      <c r="C133" s="34" t="s">
        <v>442</v>
      </c>
      <c r="D133" s="34">
        <v>211</v>
      </c>
      <c r="E133" s="34" t="s">
        <v>439</v>
      </c>
      <c r="F133" s="14">
        <v>102590064</v>
      </c>
      <c r="G133" s="105">
        <v>0</v>
      </c>
      <c r="H133" s="5">
        <f t="shared" si="10"/>
        <v>102590064</v>
      </c>
      <c r="I133" s="5"/>
      <c r="J133" s="5"/>
      <c r="K133" s="5"/>
      <c r="L133" s="5"/>
      <c r="M133" s="5"/>
      <c r="N133" s="5"/>
      <c r="O133" s="5"/>
      <c r="P133" s="5"/>
      <c r="Q133" s="5"/>
      <c r="R133" s="15">
        <f t="shared" si="12"/>
        <v>0</v>
      </c>
      <c r="S133" s="15">
        <v>0</v>
      </c>
      <c r="T133" s="5"/>
      <c r="U133" s="99"/>
    </row>
    <row r="134" spans="1:21" ht="30" x14ac:dyDescent="0.25">
      <c r="A134" s="165"/>
      <c r="B134" s="34" t="s">
        <v>443</v>
      </c>
      <c r="C134" s="34" t="s">
        <v>444</v>
      </c>
      <c r="D134" s="34">
        <v>211</v>
      </c>
      <c r="E134" s="34" t="s">
        <v>445</v>
      </c>
      <c r="F134" s="14">
        <v>3000000</v>
      </c>
      <c r="G134" s="106">
        <v>2981018</v>
      </c>
      <c r="H134" s="5">
        <f t="shared" si="10"/>
        <v>18982</v>
      </c>
      <c r="I134" s="5"/>
      <c r="J134" s="5"/>
      <c r="K134" s="5"/>
      <c r="L134" s="5"/>
      <c r="M134" s="5"/>
      <c r="N134" s="5"/>
      <c r="O134" s="5"/>
      <c r="P134" s="5"/>
      <c r="Q134" s="5"/>
      <c r="R134" s="15">
        <f t="shared" si="12"/>
        <v>99.367266666666666</v>
      </c>
      <c r="S134" s="15"/>
      <c r="T134" s="5"/>
      <c r="U134" s="99"/>
    </row>
    <row r="135" spans="1:21" ht="30" x14ac:dyDescent="0.25">
      <c r="A135" s="165"/>
      <c r="B135" s="34" t="s">
        <v>446</v>
      </c>
      <c r="C135" s="34" t="s">
        <v>447</v>
      </c>
      <c r="D135" s="34">
        <v>211</v>
      </c>
      <c r="E135" s="34" t="s">
        <v>68</v>
      </c>
      <c r="F135" s="14">
        <v>5000000</v>
      </c>
      <c r="G135" s="106">
        <v>0</v>
      </c>
      <c r="H135" s="5">
        <f t="shared" si="10"/>
        <v>5000000</v>
      </c>
      <c r="I135" s="5"/>
      <c r="J135" s="5"/>
      <c r="K135" s="5"/>
      <c r="L135" s="5"/>
      <c r="M135" s="5"/>
      <c r="N135" s="5"/>
      <c r="O135" s="5"/>
      <c r="P135" s="5"/>
      <c r="Q135" s="5"/>
      <c r="R135" s="15">
        <f t="shared" si="12"/>
        <v>0</v>
      </c>
      <c r="S135" s="15">
        <v>0</v>
      </c>
      <c r="T135" s="5"/>
      <c r="U135" s="99"/>
    </row>
    <row r="136" spans="1:21" ht="60" x14ac:dyDescent="0.25">
      <c r="A136" s="165"/>
      <c r="B136" s="34" t="s">
        <v>448</v>
      </c>
      <c r="C136" s="34" t="s">
        <v>449</v>
      </c>
      <c r="D136" s="34">
        <v>211</v>
      </c>
      <c r="E136" s="34" t="s">
        <v>426</v>
      </c>
      <c r="F136" s="14">
        <v>325200000</v>
      </c>
      <c r="G136" s="103">
        <v>16402400</v>
      </c>
      <c r="H136" s="4">
        <f>+F136-G136</f>
        <v>308797600</v>
      </c>
      <c r="I136" s="5"/>
      <c r="J136" s="5"/>
      <c r="K136" s="5"/>
      <c r="L136" s="5"/>
      <c r="M136" s="5"/>
      <c r="N136" s="5"/>
      <c r="O136" s="5"/>
      <c r="P136" s="5"/>
      <c r="Q136" s="5"/>
      <c r="R136" s="15">
        <f t="shared" si="12"/>
        <v>5.0437884378843787</v>
      </c>
      <c r="S136" s="15">
        <v>0</v>
      </c>
      <c r="T136" s="5"/>
      <c r="U136" s="101" t="s">
        <v>450</v>
      </c>
    </row>
    <row r="137" spans="1:21" ht="180" hidden="1" x14ac:dyDescent="0.25">
      <c r="A137" s="165"/>
      <c r="B137" s="34" t="s">
        <v>451</v>
      </c>
      <c r="C137" s="34" t="s">
        <v>452</v>
      </c>
      <c r="D137" s="34">
        <v>211</v>
      </c>
      <c r="E137" s="34" t="s">
        <v>426</v>
      </c>
      <c r="F137" s="14">
        <v>250000000</v>
      </c>
      <c r="G137" s="104">
        <v>115284385</v>
      </c>
      <c r="H137" s="4">
        <f t="shared" ref="H137:H144" si="13">+F137-G137</f>
        <v>134715615</v>
      </c>
      <c r="I137" s="5"/>
      <c r="J137" s="5"/>
      <c r="K137" s="5"/>
      <c r="L137" s="5"/>
      <c r="M137" s="5"/>
      <c r="N137" s="5"/>
      <c r="O137" s="5"/>
      <c r="P137" s="5"/>
      <c r="Q137" s="5"/>
      <c r="R137" s="15">
        <f t="shared" si="12"/>
        <v>46.113754</v>
      </c>
      <c r="S137" s="15"/>
      <c r="T137" s="5"/>
      <c r="U137" s="100" t="s">
        <v>453</v>
      </c>
    </row>
    <row r="138" spans="1:21" ht="90" x14ac:dyDescent="0.25">
      <c r="A138" s="34" t="s">
        <v>454</v>
      </c>
      <c r="B138" s="34" t="s">
        <v>455</v>
      </c>
      <c r="C138" s="34" t="s">
        <v>456</v>
      </c>
      <c r="D138" s="34" t="s">
        <v>457</v>
      </c>
      <c r="E138" s="34" t="s">
        <v>426</v>
      </c>
      <c r="F138" s="14">
        <v>3185000000</v>
      </c>
      <c r="G138" s="106">
        <v>0</v>
      </c>
      <c r="H138" s="4">
        <f t="shared" si="13"/>
        <v>3185000000</v>
      </c>
      <c r="I138" s="5"/>
      <c r="J138" s="5"/>
      <c r="K138" s="5"/>
      <c r="L138" s="5"/>
      <c r="M138" s="5"/>
      <c r="N138" s="5"/>
      <c r="O138" s="5"/>
      <c r="P138" s="5"/>
      <c r="Q138" s="5"/>
      <c r="R138" s="15">
        <f t="shared" si="12"/>
        <v>0</v>
      </c>
      <c r="S138" s="15">
        <v>0</v>
      </c>
      <c r="T138" s="5"/>
      <c r="U138" s="100" t="s">
        <v>458</v>
      </c>
    </row>
    <row r="139" spans="1:21" ht="90" x14ac:dyDescent="0.25">
      <c r="A139" s="165" t="s">
        <v>459</v>
      </c>
      <c r="B139" s="34" t="s">
        <v>460</v>
      </c>
      <c r="C139" s="34" t="s">
        <v>461</v>
      </c>
      <c r="D139" s="34">
        <v>510</v>
      </c>
      <c r="E139" s="34" t="s">
        <v>462</v>
      </c>
      <c r="F139" s="14">
        <v>95000000</v>
      </c>
      <c r="G139" s="106">
        <v>43000000</v>
      </c>
      <c r="H139" s="4">
        <f t="shared" si="13"/>
        <v>52000000</v>
      </c>
      <c r="I139" s="5"/>
      <c r="J139" s="5"/>
      <c r="K139" s="5"/>
      <c r="L139" s="5"/>
      <c r="M139" s="5"/>
      <c r="N139" s="5"/>
      <c r="O139" s="5"/>
      <c r="P139" s="5"/>
      <c r="Q139" s="5"/>
      <c r="R139" s="15">
        <f t="shared" si="12"/>
        <v>45.263157894736842</v>
      </c>
      <c r="S139" s="15">
        <v>20</v>
      </c>
      <c r="T139" s="5"/>
      <c r="U139" s="100" t="s">
        <v>463</v>
      </c>
    </row>
    <row r="140" spans="1:21" ht="150" x14ac:dyDescent="0.25">
      <c r="A140" s="165"/>
      <c r="B140" s="34" t="s">
        <v>464</v>
      </c>
      <c r="C140" s="34" t="s">
        <v>465</v>
      </c>
      <c r="D140" s="34">
        <v>510</v>
      </c>
      <c r="E140" s="34" t="s">
        <v>462</v>
      </c>
      <c r="F140" s="14">
        <v>102000000</v>
      </c>
      <c r="G140" s="106">
        <v>57661533</v>
      </c>
      <c r="H140" s="4">
        <f t="shared" si="13"/>
        <v>44338467</v>
      </c>
      <c r="I140" s="5">
        <v>100</v>
      </c>
      <c r="J140" s="5">
        <v>100</v>
      </c>
      <c r="K140" s="5"/>
      <c r="L140" s="5"/>
      <c r="M140" s="5"/>
      <c r="N140" s="5"/>
      <c r="O140" s="5"/>
      <c r="P140" s="5"/>
      <c r="Q140" s="5"/>
      <c r="R140" s="15">
        <f t="shared" si="12"/>
        <v>56.530914705882353</v>
      </c>
      <c r="S140" s="15">
        <v>20</v>
      </c>
      <c r="T140" s="5"/>
      <c r="U140" s="100" t="s">
        <v>466</v>
      </c>
    </row>
    <row r="141" spans="1:21" ht="45" x14ac:dyDescent="0.25">
      <c r="A141" s="165"/>
      <c r="B141" s="34" t="s">
        <v>467</v>
      </c>
      <c r="C141" s="34" t="s">
        <v>468</v>
      </c>
      <c r="D141" s="34">
        <v>510</v>
      </c>
      <c r="E141" s="34" t="s">
        <v>462</v>
      </c>
      <c r="F141" s="14">
        <v>10000000</v>
      </c>
      <c r="G141" s="106">
        <v>0</v>
      </c>
      <c r="H141" s="4">
        <f t="shared" si="13"/>
        <v>10000000</v>
      </c>
      <c r="I141" s="5"/>
      <c r="J141" s="5"/>
      <c r="K141" s="5"/>
      <c r="L141" s="5"/>
      <c r="M141" s="5"/>
      <c r="N141" s="5"/>
      <c r="O141" s="5"/>
      <c r="P141" s="5"/>
      <c r="Q141" s="5"/>
      <c r="R141" s="15">
        <f t="shared" si="12"/>
        <v>0</v>
      </c>
      <c r="S141" s="15">
        <v>0</v>
      </c>
      <c r="T141" s="5"/>
      <c r="U141" s="5"/>
    </row>
    <row r="142" spans="1:21" ht="150" x14ac:dyDescent="0.25">
      <c r="A142" s="34" t="s">
        <v>469</v>
      </c>
      <c r="B142" s="34" t="s">
        <v>470</v>
      </c>
      <c r="C142" s="34" t="s">
        <v>471</v>
      </c>
      <c r="D142" s="34">
        <v>510</v>
      </c>
      <c r="E142" s="34" t="s">
        <v>462</v>
      </c>
      <c r="F142" s="14">
        <v>80000000</v>
      </c>
      <c r="G142" s="107">
        <v>78376950</v>
      </c>
      <c r="H142" s="4">
        <f t="shared" si="13"/>
        <v>1623050</v>
      </c>
      <c r="I142" s="5"/>
      <c r="J142" s="5"/>
      <c r="K142" s="5"/>
      <c r="L142" s="5"/>
      <c r="M142" s="5"/>
      <c r="N142" s="5"/>
      <c r="O142" s="5"/>
      <c r="P142" s="5"/>
      <c r="Q142" s="5"/>
      <c r="R142" s="15">
        <f t="shared" si="12"/>
        <v>97.971187499999999</v>
      </c>
      <c r="S142" s="15">
        <v>20</v>
      </c>
      <c r="T142" s="5"/>
      <c r="U142" s="100" t="s">
        <v>472</v>
      </c>
    </row>
    <row r="143" spans="1:21" ht="225" x14ac:dyDescent="0.25">
      <c r="A143" s="34" t="s">
        <v>473</v>
      </c>
      <c r="B143" s="34" t="s">
        <v>474</v>
      </c>
      <c r="C143" s="34" t="s">
        <v>475</v>
      </c>
      <c r="D143" s="34">
        <v>510</v>
      </c>
      <c r="E143" s="34" t="s">
        <v>476</v>
      </c>
      <c r="F143" s="14">
        <v>110000000</v>
      </c>
      <c r="G143" s="106">
        <v>76565962</v>
      </c>
      <c r="H143" s="4">
        <f t="shared" si="13"/>
        <v>33434038</v>
      </c>
      <c r="I143" s="5"/>
      <c r="J143" s="5"/>
      <c r="K143" s="5"/>
      <c r="L143" s="5"/>
      <c r="M143" s="5"/>
      <c r="N143" s="5"/>
      <c r="O143" s="5"/>
      <c r="P143" s="5"/>
      <c r="Q143" s="5"/>
      <c r="R143" s="15">
        <f t="shared" si="12"/>
        <v>69.605419999999995</v>
      </c>
      <c r="S143" s="15">
        <v>20</v>
      </c>
      <c r="T143" s="5"/>
      <c r="U143" s="100" t="s">
        <v>477</v>
      </c>
    </row>
    <row r="144" spans="1:21" ht="195" x14ac:dyDescent="0.25">
      <c r="A144" s="34" t="s">
        <v>478</v>
      </c>
      <c r="B144" s="34" t="s">
        <v>479</v>
      </c>
      <c r="C144" s="34" t="s">
        <v>480</v>
      </c>
      <c r="D144" s="34">
        <v>310</v>
      </c>
      <c r="E144" s="34" t="s">
        <v>481</v>
      </c>
      <c r="F144" s="14">
        <v>270168096</v>
      </c>
      <c r="G144" s="104">
        <v>2734769</v>
      </c>
      <c r="H144" s="4">
        <f t="shared" si="13"/>
        <v>267433327</v>
      </c>
      <c r="I144" s="5">
        <v>180</v>
      </c>
      <c r="J144" s="5">
        <v>206</v>
      </c>
      <c r="K144" s="5"/>
      <c r="L144" s="5"/>
      <c r="M144" s="5"/>
      <c r="N144" s="5"/>
      <c r="O144" s="5"/>
      <c r="P144" s="5"/>
      <c r="Q144" s="5"/>
      <c r="R144" s="15">
        <f t="shared" si="12"/>
        <v>1.0122472047920863</v>
      </c>
      <c r="S144" s="15">
        <v>10</v>
      </c>
      <c r="T144" s="5"/>
      <c r="U144" s="100" t="s">
        <v>482</v>
      </c>
    </row>
    <row r="145" spans="1:21" x14ac:dyDescent="0.25">
      <c r="A145" s="5" t="s">
        <v>483</v>
      </c>
      <c r="B145" s="34"/>
      <c r="C145" s="34"/>
      <c r="D145" s="34"/>
      <c r="E145" s="34"/>
      <c r="F145" s="14">
        <f>SUM(F126:F144)</f>
        <v>12160613938</v>
      </c>
      <c r="G145" s="108">
        <f>SUM(G126:G144)</f>
        <v>1093823369</v>
      </c>
      <c r="H145" s="14">
        <f>SUM(H126:H144)</f>
        <v>11066790569</v>
      </c>
      <c r="I145" s="5"/>
      <c r="J145" s="5"/>
      <c r="K145" s="5"/>
      <c r="L145" s="5"/>
      <c r="M145" s="5"/>
      <c r="N145" s="5"/>
      <c r="O145" s="5"/>
      <c r="P145" s="5"/>
      <c r="Q145" s="5"/>
      <c r="R145" s="5"/>
      <c r="S145" s="5"/>
      <c r="T145" s="5"/>
      <c r="U145" s="5"/>
    </row>
  </sheetData>
  <mergeCells count="77">
    <mergeCell ref="H1:H2"/>
    <mergeCell ref="I1:I3"/>
    <mergeCell ref="J1:J3"/>
    <mergeCell ref="F3:H3"/>
    <mergeCell ref="S1:S2"/>
    <mergeCell ref="G1:G2"/>
    <mergeCell ref="F1:F2"/>
    <mergeCell ref="T1:T2"/>
    <mergeCell ref="U1:U3"/>
    <mergeCell ref="K2:L2"/>
    <mergeCell ref="M2:N2"/>
    <mergeCell ref="O2:P2"/>
    <mergeCell ref="R3:T3"/>
    <mergeCell ref="K1:P1"/>
    <mergeCell ref="Q1:Q3"/>
    <mergeCell ref="R1:R2"/>
    <mergeCell ref="A4:A6"/>
    <mergeCell ref="A8:A12"/>
    <mergeCell ref="A14:A16"/>
    <mergeCell ref="A18:A19"/>
    <mergeCell ref="A46:A49"/>
    <mergeCell ref="A26:A34"/>
    <mergeCell ref="A35:A38"/>
    <mergeCell ref="A39:A42"/>
    <mergeCell ref="A43:A45"/>
    <mergeCell ref="A23:A25"/>
    <mergeCell ref="A1:A3"/>
    <mergeCell ref="B1:B3"/>
    <mergeCell ref="C1:C3"/>
    <mergeCell ref="D1:D3"/>
    <mergeCell ref="E1:E3"/>
    <mergeCell ref="A50:A51"/>
    <mergeCell ref="A52:A53"/>
    <mergeCell ref="A54:A59"/>
    <mergeCell ref="A63:A65"/>
    <mergeCell ref="A67:A74"/>
    <mergeCell ref="A75:A81"/>
    <mergeCell ref="A82:A83"/>
    <mergeCell ref="A84:A87"/>
    <mergeCell ref="A88:A89"/>
    <mergeCell ref="A90:A94"/>
    <mergeCell ref="B105:B107"/>
    <mergeCell ref="C105:C107"/>
    <mergeCell ref="D105:D107"/>
    <mergeCell ref="E105:E107"/>
    <mergeCell ref="F105:F107"/>
    <mergeCell ref="G105:G107"/>
    <mergeCell ref="H105:H107"/>
    <mergeCell ref="A108:A110"/>
    <mergeCell ref="B108:B110"/>
    <mergeCell ref="D108:D110"/>
    <mergeCell ref="F108:F110"/>
    <mergeCell ref="G108:G110"/>
    <mergeCell ref="H108:H110"/>
    <mergeCell ref="A97:A107"/>
    <mergeCell ref="B101:B102"/>
    <mergeCell ref="C101:C102"/>
    <mergeCell ref="D101:D102"/>
    <mergeCell ref="E101:E102"/>
    <mergeCell ref="F101:F102"/>
    <mergeCell ref="G101:G102"/>
    <mergeCell ref="H101:H102"/>
    <mergeCell ref="A129:A137"/>
    <mergeCell ref="A139:A141"/>
    <mergeCell ref="G111:G113"/>
    <mergeCell ref="H111:H113"/>
    <mergeCell ref="A116:A121"/>
    <mergeCell ref="B116:B119"/>
    <mergeCell ref="A126:A128"/>
    <mergeCell ref="A111:A113"/>
    <mergeCell ref="B111:B113"/>
    <mergeCell ref="D111:D113"/>
    <mergeCell ref="E111:E113"/>
    <mergeCell ref="F111:F113"/>
    <mergeCell ref="A114:A115"/>
    <mergeCell ref="B114:B115"/>
    <mergeCell ref="D114:D115"/>
  </mergeCells>
  <conditionalFormatting sqref="S19">
    <cfRule type="cellIs" dxfId="231" priority="33" operator="greaterThan">
      <formula>24</formula>
    </cfRule>
    <cfRule type="cellIs" dxfId="230" priority="34" operator="between">
      <formula>20</formula>
      <formula>24</formula>
    </cfRule>
    <cfRule type="cellIs" dxfId="229" priority="35" operator="between">
      <formula>9</formula>
      <formula>19</formula>
    </cfRule>
    <cfRule type="cellIs" dxfId="228" priority="36" operator="lessThan">
      <formula>9</formula>
    </cfRule>
  </conditionalFormatting>
  <conditionalFormatting sqref="S4:S5">
    <cfRule type="cellIs" dxfId="227" priority="89" operator="greaterThan">
      <formula>24</formula>
    </cfRule>
    <cfRule type="cellIs" dxfId="226" priority="90" operator="between">
      <formula>20</formula>
      <formula>24</formula>
    </cfRule>
    <cfRule type="cellIs" dxfId="225" priority="91" operator="between">
      <formula>9</formula>
      <formula>19</formula>
    </cfRule>
    <cfRule type="cellIs" dxfId="224" priority="92" operator="lessThan">
      <formula>9</formula>
    </cfRule>
  </conditionalFormatting>
  <conditionalFormatting sqref="S6">
    <cfRule type="cellIs" dxfId="223" priority="85" operator="greaterThan">
      <formula>24</formula>
    </cfRule>
    <cfRule type="cellIs" dxfId="222" priority="86" operator="between">
      <formula>20</formula>
      <formula>24</formula>
    </cfRule>
    <cfRule type="cellIs" dxfId="221" priority="87" operator="between">
      <formula>9</formula>
      <formula>19</formula>
    </cfRule>
    <cfRule type="cellIs" dxfId="220" priority="88" operator="lessThan">
      <formula>9</formula>
    </cfRule>
  </conditionalFormatting>
  <conditionalFormatting sqref="S7">
    <cfRule type="cellIs" dxfId="219" priority="81" operator="greaterThan">
      <formula>24</formula>
    </cfRule>
    <cfRule type="cellIs" dxfId="218" priority="82" operator="between">
      <formula>20</formula>
      <formula>24</formula>
    </cfRule>
    <cfRule type="cellIs" dxfId="217" priority="83" operator="between">
      <formula>9</formula>
      <formula>19</formula>
    </cfRule>
    <cfRule type="cellIs" dxfId="216" priority="84" operator="lessThan">
      <formula>9</formula>
    </cfRule>
  </conditionalFormatting>
  <conditionalFormatting sqref="S8">
    <cfRule type="cellIs" dxfId="215" priority="77" operator="greaterThan">
      <formula>24</formula>
    </cfRule>
    <cfRule type="cellIs" dxfId="214" priority="78" operator="between">
      <formula>20</formula>
      <formula>24</formula>
    </cfRule>
    <cfRule type="cellIs" dxfId="213" priority="79" operator="between">
      <formula>9</formula>
      <formula>19</formula>
    </cfRule>
    <cfRule type="cellIs" dxfId="212" priority="80" operator="lessThan">
      <formula>9</formula>
    </cfRule>
  </conditionalFormatting>
  <conditionalFormatting sqref="S9">
    <cfRule type="cellIs" dxfId="211" priority="73" operator="greaterThan">
      <formula>24</formula>
    </cfRule>
    <cfRule type="cellIs" dxfId="210" priority="74" operator="between">
      <formula>20</formula>
      <formula>24</formula>
    </cfRule>
    <cfRule type="cellIs" dxfId="209" priority="75" operator="between">
      <formula>9</formula>
      <formula>19</formula>
    </cfRule>
    <cfRule type="cellIs" dxfId="208" priority="76" operator="lessThan">
      <formula>9</formula>
    </cfRule>
  </conditionalFormatting>
  <conditionalFormatting sqref="S10">
    <cfRule type="cellIs" dxfId="207" priority="69" operator="greaterThan">
      <formula>24</formula>
    </cfRule>
    <cfRule type="cellIs" dxfId="206" priority="70" operator="between">
      <formula>20</formula>
      <formula>24</formula>
    </cfRule>
    <cfRule type="cellIs" dxfId="205" priority="71" operator="between">
      <formula>9</formula>
      <formula>19</formula>
    </cfRule>
    <cfRule type="cellIs" dxfId="204" priority="72" operator="lessThan">
      <formula>9</formula>
    </cfRule>
  </conditionalFormatting>
  <conditionalFormatting sqref="S11">
    <cfRule type="cellIs" dxfId="203" priority="65" operator="greaterThan">
      <formula>24</formula>
    </cfRule>
    <cfRule type="cellIs" dxfId="202" priority="66" operator="between">
      <formula>20</formula>
      <formula>24</formula>
    </cfRule>
    <cfRule type="cellIs" dxfId="201" priority="67" operator="between">
      <formula>9</formula>
      <formula>19</formula>
    </cfRule>
    <cfRule type="cellIs" dxfId="200" priority="68" operator="lessThan">
      <formula>9</formula>
    </cfRule>
  </conditionalFormatting>
  <conditionalFormatting sqref="S12">
    <cfRule type="cellIs" dxfId="199" priority="61" operator="greaterThan">
      <formula>24</formula>
    </cfRule>
    <cfRule type="cellIs" dxfId="198" priority="62" operator="between">
      <formula>20</formula>
      <formula>24</formula>
    </cfRule>
    <cfRule type="cellIs" dxfId="197" priority="63" operator="between">
      <formula>9</formula>
      <formula>19</formula>
    </cfRule>
    <cfRule type="cellIs" dxfId="196" priority="64" operator="lessThan">
      <formula>9</formula>
    </cfRule>
  </conditionalFormatting>
  <conditionalFormatting sqref="S13">
    <cfRule type="cellIs" dxfId="195" priority="57" operator="greaterThan">
      <formula>24</formula>
    </cfRule>
    <cfRule type="cellIs" dxfId="194" priority="58" operator="between">
      <formula>20</formula>
      <formula>24</formula>
    </cfRule>
    <cfRule type="cellIs" dxfId="193" priority="59" operator="between">
      <formula>9</formula>
      <formula>19</formula>
    </cfRule>
    <cfRule type="cellIs" dxfId="192" priority="60" operator="lessThan">
      <formula>9</formula>
    </cfRule>
  </conditionalFormatting>
  <conditionalFormatting sqref="S14">
    <cfRule type="cellIs" dxfId="191" priority="53" operator="greaterThan">
      <formula>24</formula>
    </cfRule>
    <cfRule type="cellIs" dxfId="190" priority="54" operator="between">
      <formula>20</formula>
      <formula>24</formula>
    </cfRule>
    <cfRule type="cellIs" dxfId="189" priority="55" operator="between">
      <formula>9</formula>
      <formula>19</formula>
    </cfRule>
    <cfRule type="cellIs" dxfId="188" priority="56" operator="lessThan">
      <formula>9</formula>
    </cfRule>
  </conditionalFormatting>
  <conditionalFormatting sqref="S15">
    <cfRule type="cellIs" dxfId="187" priority="49" operator="greaterThan">
      <formula>24</formula>
    </cfRule>
    <cfRule type="cellIs" dxfId="186" priority="50" operator="between">
      <formula>20</formula>
      <formula>24</formula>
    </cfRule>
    <cfRule type="cellIs" dxfId="185" priority="51" operator="between">
      <formula>9</formula>
      <formula>19</formula>
    </cfRule>
    <cfRule type="cellIs" dxfId="184" priority="52" operator="lessThan">
      <formula>9</formula>
    </cfRule>
  </conditionalFormatting>
  <conditionalFormatting sqref="S16">
    <cfRule type="cellIs" dxfId="183" priority="45" operator="greaterThan">
      <formula>24</formula>
    </cfRule>
    <cfRule type="cellIs" dxfId="182" priority="46" operator="between">
      <formula>20</formula>
      <formula>24</formula>
    </cfRule>
    <cfRule type="cellIs" dxfId="181" priority="47" operator="between">
      <formula>9</formula>
      <formula>19</formula>
    </cfRule>
    <cfRule type="cellIs" dxfId="180" priority="48" operator="lessThan">
      <formula>9</formula>
    </cfRule>
  </conditionalFormatting>
  <conditionalFormatting sqref="S17">
    <cfRule type="cellIs" dxfId="179" priority="41" operator="greaterThan">
      <formula>24</formula>
    </cfRule>
    <cfRule type="cellIs" dxfId="178" priority="42" operator="between">
      <formula>20</formula>
      <formula>24</formula>
    </cfRule>
    <cfRule type="cellIs" dxfId="177" priority="43" operator="between">
      <formula>9</formula>
      <formula>19</formula>
    </cfRule>
    <cfRule type="cellIs" dxfId="176" priority="44" operator="lessThan">
      <formula>9</formula>
    </cfRule>
  </conditionalFormatting>
  <conditionalFormatting sqref="S18">
    <cfRule type="cellIs" dxfId="175" priority="37" operator="greaterThan">
      <formula>24</formula>
    </cfRule>
    <cfRule type="cellIs" dxfId="174" priority="38" operator="between">
      <formula>20</formula>
      <formula>24</formula>
    </cfRule>
    <cfRule type="cellIs" dxfId="173" priority="39" operator="between">
      <formula>9</formula>
      <formula>19</formula>
    </cfRule>
    <cfRule type="cellIs" dxfId="172" priority="40" operator="lessThan">
      <formula>9</formula>
    </cfRule>
  </conditionalFormatting>
  <conditionalFormatting sqref="R4:R19">
    <cfRule type="cellIs" dxfId="171" priority="25" operator="greaterThan">
      <formula>24</formula>
    </cfRule>
    <cfRule type="cellIs" dxfId="170" priority="26" operator="between">
      <formula>20</formula>
      <formula>24</formula>
    </cfRule>
    <cfRule type="cellIs" dxfId="169" priority="27" operator="between">
      <formula>9</formula>
      <formula>19</formula>
    </cfRule>
    <cfRule type="cellIs" dxfId="168" priority="28" operator="lessThan">
      <formula>9</formula>
    </cfRule>
  </conditionalFormatting>
  <conditionalFormatting sqref="R23:R59">
    <cfRule type="cellIs" dxfId="167" priority="21" operator="greaterThan">
      <formula>24</formula>
    </cfRule>
    <cfRule type="cellIs" dxfId="166" priority="22" operator="between">
      <formula>20</formula>
      <formula>24</formula>
    </cfRule>
    <cfRule type="cellIs" dxfId="165" priority="23" operator="between">
      <formula>9</formula>
      <formula>19</formula>
    </cfRule>
    <cfRule type="cellIs" dxfId="164" priority="24" operator="lessThan">
      <formula>9</formula>
    </cfRule>
  </conditionalFormatting>
  <conditionalFormatting sqref="S23:S59">
    <cfRule type="cellIs" dxfId="163" priority="17" operator="greaterThan">
      <formula>24</formula>
    </cfRule>
    <cfRule type="cellIs" dxfId="162" priority="18" operator="between">
      <formula>20</formula>
      <formula>24</formula>
    </cfRule>
    <cfRule type="cellIs" dxfId="161" priority="19" operator="between">
      <formula>9</formula>
      <formula>19</formula>
    </cfRule>
    <cfRule type="cellIs" dxfId="160" priority="20" operator="lessThan">
      <formula>9</formula>
    </cfRule>
  </conditionalFormatting>
  <conditionalFormatting sqref="R126:R144">
    <cfRule type="cellIs" dxfId="159" priority="13" operator="greaterThan">
      <formula>24</formula>
    </cfRule>
    <cfRule type="cellIs" dxfId="158" priority="14" operator="between">
      <formula>20</formula>
      <formula>24</formula>
    </cfRule>
    <cfRule type="cellIs" dxfId="157" priority="15" operator="between">
      <formula>9</formula>
      <formula>19</formula>
    </cfRule>
    <cfRule type="cellIs" dxfId="156" priority="16" operator="lessThan">
      <formula>9</formula>
    </cfRule>
  </conditionalFormatting>
  <conditionalFormatting sqref="S63:S94">
    <cfRule type="cellIs" dxfId="155" priority="9" operator="greaterThan">
      <formula>24</formula>
    </cfRule>
    <cfRule type="cellIs" dxfId="154" priority="10" operator="between">
      <formula>20</formula>
      <formula>24</formula>
    </cfRule>
    <cfRule type="cellIs" dxfId="153" priority="11" operator="between">
      <formula>9</formula>
      <formula>19</formula>
    </cfRule>
    <cfRule type="cellIs" dxfId="152" priority="12" operator="lessThan">
      <formula>9</formula>
    </cfRule>
  </conditionalFormatting>
  <conditionalFormatting sqref="S97:S122">
    <cfRule type="cellIs" dxfId="151" priority="5" operator="greaterThan">
      <formula>24</formula>
    </cfRule>
    <cfRule type="cellIs" dxfId="150" priority="6" operator="between">
      <formula>20</formula>
      <formula>24</formula>
    </cfRule>
    <cfRule type="cellIs" dxfId="149" priority="7" operator="between">
      <formula>9</formula>
      <formula>19</formula>
    </cfRule>
    <cfRule type="cellIs" dxfId="148" priority="8" operator="lessThan">
      <formula>9</formula>
    </cfRule>
  </conditionalFormatting>
  <conditionalFormatting sqref="S126:S144">
    <cfRule type="cellIs" dxfId="147" priority="1" operator="greaterThan">
      <formula>24</formula>
    </cfRule>
    <cfRule type="cellIs" dxfId="146" priority="2" operator="between">
      <formula>20</formula>
      <formula>24</formula>
    </cfRule>
    <cfRule type="cellIs" dxfId="145" priority="3" operator="between">
      <formula>9</formula>
      <formula>19</formula>
    </cfRule>
    <cfRule type="cellIs" dxfId="144" priority="4" operator="lessThan">
      <formula>9</formula>
    </cfRule>
  </conditionalFormatting>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N26"/>
  <sheetViews>
    <sheetView topLeftCell="I3" workbookViewId="0">
      <selection activeCell="A6" sqref="A6:B6"/>
    </sheetView>
  </sheetViews>
  <sheetFormatPr baseColWidth="10" defaultRowHeight="15" x14ac:dyDescent="0.25"/>
  <cols>
    <col min="1" max="10" width="5.7109375" customWidth="1"/>
    <col min="11" max="12" width="5.7109375" hidden="1" customWidth="1"/>
    <col min="13" max="14" width="5.7109375" customWidth="1"/>
  </cols>
  <sheetData>
    <row r="2" spans="1:14" x14ac:dyDescent="0.25">
      <c r="A2" s="205" t="s">
        <v>173</v>
      </c>
      <c r="B2" s="205"/>
      <c r="C2" s="205"/>
      <c r="D2" s="205"/>
      <c r="E2" s="205"/>
      <c r="F2" s="205"/>
      <c r="G2" s="205"/>
      <c r="H2" s="205"/>
      <c r="I2" s="205"/>
      <c r="J2" s="205"/>
      <c r="K2" s="205"/>
      <c r="L2" s="205"/>
      <c r="M2" s="205"/>
      <c r="N2" s="205"/>
    </row>
    <row r="3" spans="1:14" x14ac:dyDescent="0.25">
      <c r="A3" s="205" t="s">
        <v>174</v>
      </c>
      <c r="B3" s="205"/>
      <c r="C3" s="205"/>
      <c r="D3" s="205"/>
      <c r="E3" s="205"/>
      <c r="F3" s="205"/>
      <c r="G3" s="205"/>
      <c r="H3" s="205"/>
      <c r="I3" s="205"/>
      <c r="J3" s="205"/>
      <c r="K3" s="205"/>
      <c r="L3" s="205"/>
      <c r="M3" s="205"/>
      <c r="N3" s="205"/>
    </row>
    <row r="4" spans="1:14" x14ac:dyDescent="0.25">
      <c r="A4" s="205" t="s">
        <v>175</v>
      </c>
      <c r="B4" s="205"/>
      <c r="C4" s="205"/>
      <c r="D4" s="205"/>
      <c r="E4" s="205"/>
      <c r="F4" s="205"/>
      <c r="G4" s="205"/>
      <c r="H4" s="205"/>
      <c r="I4" s="205"/>
      <c r="J4" s="205"/>
      <c r="K4" s="205"/>
      <c r="L4" s="205"/>
      <c r="M4" s="205"/>
      <c r="N4" s="205"/>
    </row>
    <row r="5" spans="1:14" x14ac:dyDescent="0.25">
      <c r="A5" s="206">
        <v>0.71</v>
      </c>
      <c r="B5" s="206"/>
      <c r="C5" s="206"/>
      <c r="D5" s="206"/>
      <c r="E5" s="206"/>
      <c r="F5" s="206"/>
      <c r="G5" s="206"/>
      <c r="H5" s="206"/>
      <c r="I5" s="206"/>
      <c r="J5" s="206"/>
      <c r="K5" s="206"/>
      <c r="L5" s="206"/>
      <c r="M5" s="206"/>
      <c r="N5" s="206"/>
    </row>
    <row r="6" spans="1:14" ht="115.5" customHeight="1" x14ac:dyDescent="0.25">
      <c r="A6" s="204" t="s">
        <v>22</v>
      </c>
      <c r="B6" s="204"/>
      <c r="C6" s="207" t="s">
        <v>176</v>
      </c>
      <c r="D6" s="208"/>
      <c r="E6" s="204" t="s">
        <v>38</v>
      </c>
      <c r="F6" s="204"/>
      <c r="G6" s="204" t="s">
        <v>55</v>
      </c>
      <c r="H6" s="204"/>
      <c r="I6" s="204" t="s">
        <v>60</v>
      </c>
      <c r="J6" s="204"/>
      <c r="K6" s="204" t="s">
        <v>177</v>
      </c>
      <c r="L6" s="204"/>
      <c r="M6" s="204" t="s">
        <v>73</v>
      </c>
      <c r="N6" s="204"/>
    </row>
    <row r="7" spans="1:14" ht="21.75" customHeight="1" x14ac:dyDescent="0.25">
      <c r="A7" s="209">
        <v>0.2</v>
      </c>
      <c r="B7" s="208"/>
      <c r="C7" s="209">
        <v>0.05</v>
      </c>
      <c r="D7" s="208"/>
      <c r="E7" s="209">
        <v>0.25</v>
      </c>
      <c r="F7" s="208"/>
      <c r="G7" s="209">
        <v>0.25</v>
      </c>
      <c r="H7" s="208"/>
      <c r="I7" s="209">
        <v>0.2</v>
      </c>
      <c r="J7" s="208"/>
      <c r="K7" s="128"/>
      <c r="L7" s="128"/>
      <c r="M7" s="209">
        <v>0.05</v>
      </c>
      <c r="N7" s="208"/>
    </row>
    <row r="8" spans="1:14" x14ac:dyDescent="0.25">
      <c r="A8" s="16" t="s">
        <v>178</v>
      </c>
      <c r="B8" s="15">
        <f>SEGUIMIENTO!S4</f>
        <v>40</v>
      </c>
      <c r="C8" s="17" t="s">
        <v>179</v>
      </c>
      <c r="D8" s="22">
        <v>50</v>
      </c>
      <c r="E8" s="17" t="s">
        <v>180</v>
      </c>
      <c r="F8" s="15">
        <f>SEGUIMIENTO!S8</f>
        <v>40</v>
      </c>
      <c r="G8" s="17" t="s">
        <v>181</v>
      </c>
      <c r="H8" s="22">
        <f>SEGUIMIENTO!S13</f>
        <v>40</v>
      </c>
      <c r="I8" s="17" t="s">
        <v>182</v>
      </c>
      <c r="J8" s="22">
        <f>SEGUIMIENTO!S14</f>
        <v>45</v>
      </c>
      <c r="K8" s="23"/>
      <c r="L8" s="24"/>
      <c r="M8" s="18" t="s">
        <v>184</v>
      </c>
      <c r="N8" s="15">
        <f>SEGUIMIENTO!S18</f>
        <v>30</v>
      </c>
    </row>
    <row r="9" spans="1:14" x14ac:dyDescent="0.25">
      <c r="A9" s="17" t="s">
        <v>185</v>
      </c>
      <c r="B9" s="22">
        <f>SEGUIMIENTO!S5</f>
        <v>40</v>
      </c>
      <c r="C9" s="23"/>
      <c r="D9" s="23"/>
      <c r="E9" s="17" t="s">
        <v>186</v>
      </c>
      <c r="F9" s="22">
        <f>SEGUIMIENTO!S9</f>
        <v>5.17</v>
      </c>
      <c r="G9" s="23"/>
      <c r="H9" s="24"/>
      <c r="I9" s="17" t="s">
        <v>188</v>
      </c>
      <c r="J9" s="22">
        <f>SEGUIMIENTO!S15</f>
        <v>35</v>
      </c>
      <c r="K9" s="23"/>
      <c r="L9" s="24"/>
      <c r="M9" s="18" t="s">
        <v>190</v>
      </c>
      <c r="N9" s="22">
        <f>SEGUIMIENTO!S19</f>
        <v>50</v>
      </c>
    </row>
    <row r="10" spans="1:14" x14ac:dyDescent="0.25">
      <c r="A10" s="17" t="s">
        <v>191</v>
      </c>
      <c r="B10" s="22">
        <f>SEGUIMIENTO!S6</f>
        <v>20</v>
      </c>
      <c r="C10" s="23"/>
      <c r="D10" s="23"/>
      <c r="E10" s="17" t="s">
        <v>192</v>
      </c>
      <c r="F10" s="15">
        <f>SEGUIMIENTO!S10</f>
        <v>15</v>
      </c>
      <c r="G10" s="19"/>
      <c r="H10" s="19"/>
      <c r="I10" s="17" t="s">
        <v>193</v>
      </c>
      <c r="J10" s="22">
        <f>SEGUIMIENTO!S16</f>
        <v>0</v>
      </c>
      <c r="K10" s="23"/>
      <c r="L10" s="24"/>
      <c r="M10" s="25"/>
      <c r="N10" s="24"/>
    </row>
    <row r="11" spans="1:14" x14ac:dyDescent="0.25">
      <c r="A11" s="23"/>
      <c r="B11" s="21"/>
      <c r="C11" s="23"/>
      <c r="D11" s="23"/>
      <c r="E11" s="17" t="s">
        <v>195</v>
      </c>
      <c r="F11" s="15">
        <f>SEGUIMIENTO!S11</f>
        <v>10</v>
      </c>
      <c r="G11" s="19"/>
      <c r="H11" s="19"/>
      <c r="I11" s="19"/>
      <c r="J11" s="19"/>
      <c r="K11" s="19"/>
      <c r="L11" s="19"/>
      <c r="M11" s="25"/>
      <c r="N11" s="24"/>
    </row>
    <row r="12" spans="1:14" x14ac:dyDescent="0.25">
      <c r="A12" s="23"/>
      <c r="B12" s="21"/>
      <c r="C12" s="23"/>
      <c r="D12" s="23"/>
      <c r="E12" s="17" t="s">
        <v>196</v>
      </c>
      <c r="F12" s="22">
        <f>SEGUIMIENTO!S12</f>
        <v>10</v>
      </c>
      <c r="G12" s="19"/>
      <c r="H12" s="19"/>
      <c r="I12" s="19"/>
      <c r="J12" s="19"/>
      <c r="K12" s="19"/>
      <c r="L12" s="19"/>
      <c r="M12" s="19"/>
      <c r="N12" s="20"/>
    </row>
    <row r="13" spans="1:14" x14ac:dyDescent="0.25">
      <c r="A13" s="23"/>
      <c r="B13" s="21"/>
      <c r="C13" s="23"/>
      <c r="D13" s="23"/>
      <c r="E13" s="19"/>
      <c r="F13" s="19"/>
      <c r="G13" s="19"/>
      <c r="H13" s="19"/>
      <c r="I13" s="19"/>
      <c r="J13" s="19"/>
      <c r="K13" s="19"/>
      <c r="L13" s="19"/>
      <c r="M13" s="19"/>
      <c r="N13" s="20"/>
    </row>
    <row r="19" spans="2:4" x14ac:dyDescent="0.25">
      <c r="B19" t="s">
        <v>536</v>
      </c>
      <c r="C19">
        <v>1</v>
      </c>
    </row>
    <row r="20" spans="2:4" ht="15" customHeight="1" x14ac:dyDescent="0.25">
      <c r="B20" s="130" t="s">
        <v>22</v>
      </c>
      <c r="C20" s="129">
        <v>100</v>
      </c>
      <c r="D20" s="13">
        <f>C20*0.2</f>
        <v>20</v>
      </c>
    </row>
    <row r="21" spans="2:4" ht="15" customHeight="1" x14ac:dyDescent="0.25">
      <c r="B21" s="130" t="s">
        <v>176</v>
      </c>
      <c r="C21" s="129">
        <v>50</v>
      </c>
      <c r="D21" s="13">
        <f>C21*0.05</f>
        <v>2.5</v>
      </c>
    </row>
    <row r="22" spans="2:4" ht="15" customHeight="1" x14ac:dyDescent="0.25">
      <c r="B22" s="130" t="s">
        <v>38</v>
      </c>
      <c r="C22" s="129">
        <v>20</v>
      </c>
      <c r="D22" s="13">
        <f>C22*0.25</f>
        <v>5</v>
      </c>
    </row>
    <row r="23" spans="2:4" ht="15" customHeight="1" x14ac:dyDescent="0.25">
      <c r="B23" s="130" t="s">
        <v>55</v>
      </c>
      <c r="C23" s="129">
        <v>100</v>
      </c>
      <c r="D23" s="13">
        <f>C23*0.25</f>
        <v>25</v>
      </c>
    </row>
    <row r="24" spans="2:4" ht="15" customHeight="1" x14ac:dyDescent="0.25">
      <c r="B24" s="130" t="s">
        <v>60</v>
      </c>
      <c r="C24" s="129">
        <v>67</v>
      </c>
      <c r="D24" s="13">
        <f t="shared" ref="D24" si="0">C24*0.2</f>
        <v>13.4</v>
      </c>
    </row>
    <row r="25" spans="2:4" ht="15" customHeight="1" x14ac:dyDescent="0.25">
      <c r="B25" s="130" t="s">
        <v>73</v>
      </c>
      <c r="C25" s="129">
        <v>100</v>
      </c>
      <c r="D25" s="13">
        <f>C25*0.05</f>
        <v>5</v>
      </c>
    </row>
    <row r="26" spans="2:4" x14ac:dyDescent="0.25">
      <c r="D26">
        <f>SUM(D20:D25)</f>
        <v>70.900000000000006</v>
      </c>
    </row>
  </sheetData>
  <mergeCells count="17">
    <mergeCell ref="M7:N7"/>
    <mergeCell ref="A7:B7"/>
    <mergeCell ref="C7:D7"/>
    <mergeCell ref="E7:F7"/>
    <mergeCell ref="G7:H7"/>
    <mergeCell ref="I7:J7"/>
    <mergeCell ref="M6:N6"/>
    <mergeCell ref="A2:N2"/>
    <mergeCell ref="A3:N3"/>
    <mergeCell ref="A4:N4"/>
    <mergeCell ref="A5:N5"/>
    <mergeCell ref="A6:B6"/>
    <mergeCell ref="C6:D6"/>
    <mergeCell ref="E6:F6"/>
    <mergeCell ref="G6:H6"/>
    <mergeCell ref="I6:J6"/>
    <mergeCell ref="K6:L6"/>
  </mergeCells>
  <conditionalFormatting sqref="B8:B10">
    <cfRule type="cellIs" dxfId="143" priority="21" operator="greaterThan">
      <formula>24</formula>
    </cfRule>
    <cfRule type="cellIs" dxfId="142" priority="22" operator="between">
      <formula>20</formula>
      <formula>24</formula>
    </cfRule>
    <cfRule type="cellIs" dxfId="141" priority="23" operator="between">
      <formula>9</formula>
      <formula>19</formula>
    </cfRule>
    <cfRule type="cellIs" dxfId="140" priority="24" operator="lessThan">
      <formula>9</formula>
    </cfRule>
  </conditionalFormatting>
  <conditionalFormatting sqref="D8">
    <cfRule type="cellIs" dxfId="139" priority="17" operator="greaterThan">
      <formula>24</formula>
    </cfRule>
    <cfRule type="cellIs" dxfId="138" priority="18" operator="between">
      <formula>20</formula>
      <formula>24</formula>
    </cfRule>
    <cfRule type="cellIs" dxfId="137" priority="19" operator="between">
      <formula>9</formula>
      <formula>19</formula>
    </cfRule>
    <cfRule type="cellIs" dxfId="136" priority="20" operator="lessThan">
      <formula>9</formula>
    </cfRule>
  </conditionalFormatting>
  <conditionalFormatting sqref="F8:F12">
    <cfRule type="cellIs" dxfId="135" priority="13" operator="greaterThan">
      <formula>24</formula>
    </cfRule>
    <cfRule type="cellIs" dxfId="134" priority="14" operator="between">
      <formula>20</formula>
      <formula>24</formula>
    </cfRule>
    <cfRule type="cellIs" dxfId="133" priority="15" operator="between">
      <formula>9</formula>
      <formula>19</formula>
    </cfRule>
    <cfRule type="cellIs" dxfId="132" priority="16" operator="lessThan">
      <formula>9</formula>
    </cfRule>
  </conditionalFormatting>
  <conditionalFormatting sqref="H8">
    <cfRule type="cellIs" dxfId="131" priority="9" operator="greaterThan">
      <formula>24</formula>
    </cfRule>
    <cfRule type="cellIs" dxfId="130" priority="10" operator="between">
      <formula>20</formula>
      <formula>24</formula>
    </cfRule>
    <cfRule type="cellIs" dxfId="129" priority="11" operator="between">
      <formula>9</formula>
      <formula>19</formula>
    </cfRule>
    <cfRule type="cellIs" dxfId="128" priority="12" operator="lessThan">
      <formula>9</formula>
    </cfRule>
  </conditionalFormatting>
  <conditionalFormatting sqref="J8:J10">
    <cfRule type="cellIs" dxfId="127" priority="5" operator="greaterThan">
      <formula>24</formula>
    </cfRule>
    <cfRule type="cellIs" dxfId="126" priority="6" operator="between">
      <formula>20</formula>
      <formula>24</formula>
    </cfRule>
    <cfRule type="cellIs" dxfId="125" priority="7" operator="between">
      <formula>9</formula>
      <formula>19</formula>
    </cfRule>
    <cfRule type="cellIs" dxfId="124" priority="8" operator="lessThan">
      <formula>9</formula>
    </cfRule>
  </conditionalFormatting>
  <conditionalFormatting sqref="N8:N9">
    <cfRule type="cellIs" dxfId="123" priority="1" operator="greaterThan">
      <formula>24</formula>
    </cfRule>
    <cfRule type="cellIs" dxfId="122" priority="2" operator="between">
      <formula>20</formula>
      <formula>24</formula>
    </cfRule>
    <cfRule type="cellIs" dxfId="121" priority="3" operator="between">
      <formula>9</formula>
      <formula>19</formula>
    </cfRule>
    <cfRule type="cellIs" dxfId="120" priority="4" operator="lessThan">
      <formula>9</formula>
    </cfRule>
  </conditionalFormatting>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R32"/>
  <sheetViews>
    <sheetView topLeftCell="A4" zoomScale="80" zoomScaleNormal="80" workbookViewId="0">
      <selection activeCell="A6" sqref="A6:B6"/>
    </sheetView>
  </sheetViews>
  <sheetFormatPr baseColWidth="10" defaultRowHeight="15" x14ac:dyDescent="0.25"/>
  <cols>
    <col min="1" max="18" width="5.7109375" customWidth="1"/>
  </cols>
  <sheetData>
    <row r="2" spans="1:18" x14ac:dyDescent="0.25">
      <c r="A2" s="211" t="s">
        <v>173</v>
      </c>
      <c r="B2" s="211"/>
      <c r="C2" s="211"/>
      <c r="D2" s="211"/>
      <c r="E2" s="211"/>
      <c r="F2" s="211"/>
      <c r="G2" s="211"/>
      <c r="H2" s="211"/>
      <c r="I2" s="211"/>
      <c r="J2" s="211"/>
      <c r="K2" s="211"/>
      <c r="L2" s="211"/>
      <c r="M2" s="211"/>
      <c r="N2" s="211"/>
      <c r="O2" s="211"/>
      <c r="P2" s="211"/>
      <c r="Q2" s="211"/>
      <c r="R2" s="211"/>
    </row>
    <row r="3" spans="1:18" x14ac:dyDescent="0.25">
      <c r="A3" s="211" t="s">
        <v>174</v>
      </c>
      <c r="B3" s="211"/>
      <c r="C3" s="211"/>
      <c r="D3" s="211"/>
      <c r="E3" s="211"/>
      <c r="F3" s="211"/>
      <c r="G3" s="211"/>
      <c r="H3" s="211"/>
      <c r="I3" s="211"/>
      <c r="J3" s="211"/>
      <c r="K3" s="211"/>
      <c r="L3" s="211"/>
      <c r="M3" s="211"/>
      <c r="N3" s="211"/>
      <c r="O3" s="211"/>
      <c r="P3" s="211"/>
      <c r="Q3" s="211"/>
      <c r="R3" s="211"/>
    </row>
    <row r="4" spans="1:18" x14ac:dyDescent="0.25">
      <c r="A4" s="211" t="s">
        <v>486</v>
      </c>
      <c r="B4" s="211"/>
      <c r="C4" s="211"/>
      <c r="D4" s="211"/>
      <c r="E4" s="211"/>
      <c r="F4" s="211"/>
      <c r="G4" s="211"/>
      <c r="H4" s="211"/>
      <c r="I4" s="211"/>
      <c r="J4" s="211"/>
      <c r="K4" s="211"/>
      <c r="L4" s="211"/>
      <c r="M4" s="211"/>
      <c r="N4" s="211"/>
      <c r="O4" s="211"/>
      <c r="P4" s="211"/>
      <c r="Q4" s="211"/>
      <c r="R4" s="211"/>
    </row>
    <row r="5" spans="1:18" x14ac:dyDescent="0.25">
      <c r="A5" s="212">
        <v>0.59</v>
      </c>
      <c r="B5" s="212"/>
      <c r="C5" s="212"/>
      <c r="D5" s="212"/>
      <c r="E5" s="212"/>
      <c r="F5" s="212"/>
      <c r="G5" s="212"/>
      <c r="H5" s="212"/>
      <c r="I5" s="212"/>
      <c r="J5" s="212"/>
      <c r="K5" s="212"/>
      <c r="L5" s="212"/>
      <c r="M5" s="212"/>
      <c r="N5" s="212"/>
      <c r="O5" s="212"/>
      <c r="P5" s="212"/>
      <c r="Q5" s="212"/>
      <c r="R5" s="212"/>
    </row>
    <row r="6" spans="1:18" ht="132" customHeight="1" x14ac:dyDescent="0.25">
      <c r="A6" s="210" t="s">
        <v>290</v>
      </c>
      <c r="B6" s="210"/>
      <c r="C6" s="210" t="s">
        <v>487</v>
      </c>
      <c r="D6" s="210"/>
      <c r="E6" s="210" t="s">
        <v>488</v>
      </c>
      <c r="F6" s="210"/>
      <c r="G6" s="213" t="s">
        <v>309</v>
      </c>
      <c r="H6" s="213"/>
      <c r="I6" s="210" t="s">
        <v>314</v>
      </c>
      <c r="J6" s="210"/>
      <c r="K6" s="210" t="s">
        <v>318</v>
      </c>
      <c r="L6" s="210"/>
      <c r="M6" s="210" t="s">
        <v>323</v>
      </c>
      <c r="N6" s="210"/>
      <c r="O6" s="210" t="s">
        <v>489</v>
      </c>
      <c r="P6" s="210"/>
      <c r="Q6" s="210" t="s">
        <v>329</v>
      </c>
      <c r="R6" s="210"/>
    </row>
    <row r="7" spans="1:18" ht="24" customHeight="1" x14ac:dyDescent="0.25">
      <c r="A7" s="214">
        <v>0.15</v>
      </c>
      <c r="B7" s="215"/>
      <c r="C7" s="214">
        <v>0.15</v>
      </c>
      <c r="D7" s="215"/>
      <c r="E7" s="214">
        <v>0.1</v>
      </c>
      <c r="F7" s="215"/>
      <c r="G7" s="216">
        <v>0.1</v>
      </c>
      <c r="H7" s="217"/>
      <c r="I7" s="214">
        <v>0.1</v>
      </c>
      <c r="J7" s="215"/>
      <c r="K7" s="214">
        <v>0.05</v>
      </c>
      <c r="L7" s="215"/>
      <c r="M7" s="214">
        <v>0.15</v>
      </c>
      <c r="N7" s="215"/>
      <c r="O7" s="214">
        <v>0.1</v>
      </c>
      <c r="P7" s="215"/>
      <c r="Q7" s="214">
        <v>0.1</v>
      </c>
      <c r="R7" s="215"/>
    </row>
    <row r="8" spans="1:18" x14ac:dyDescent="0.25">
      <c r="A8" s="113" t="s">
        <v>178</v>
      </c>
      <c r="B8" s="15">
        <f>SEGUIMIENTO!S23</f>
        <v>0</v>
      </c>
      <c r="C8" s="113" t="s">
        <v>179</v>
      </c>
      <c r="D8" s="15">
        <f>SEGUIMIENTO!S26</f>
        <v>0</v>
      </c>
      <c r="E8" s="113" t="s">
        <v>180</v>
      </c>
      <c r="F8" s="15">
        <f>SEGUIMIENTO!S35</f>
        <v>1</v>
      </c>
      <c r="G8" s="113" t="s">
        <v>181</v>
      </c>
      <c r="H8" s="15">
        <f>SEGUIMIENTO!S39</f>
        <v>38</v>
      </c>
      <c r="I8" s="113" t="s">
        <v>182</v>
      </c>
      <c r="J8" s="15">
        <f>SEGUIMIENTO!S43</f>
        <v>50</v>
      </c>
      <c r="K8" s="113" t="s">
        <v>183</v>
      </c>
      <c r="L8" s="15">
        <f>SEGUIMIENTO!S46</f>
        <v>100</v>
      </c>
      <c r="M8" s="113" t="s">
        <v>184</v>
      </c>
      <c r="N8" s="15">
        <f>SEGUIMIENTO!S50</f>
        <v>50</v>
      </c>
      <c r="O8" s="113" t="s">
        <v>199</v>
      </c>
      <c r="P8" s="15">
        <f>SEGUIMIENTO!S52</f>
        <v>50</v>
      </c>
      <c r="Q8" s="113" t="s">
        <v>490</v>
      </c>
      <c r="R8" s="15">
        <f>SEGUIMIENTO!S54</f>
        <v>10</v>
      </c>
    </row>
    <row r="9" spans="1:18" x14ac:dyDescent="0.25">
      <c r="A9" s="113" t="s">
        <v>185</v>
      </c>
      <c r="B9" s="15">
        <f>SEGUIMIENTO!S24</f>
        <v>75</v>
      </c>
      <c r="C9" s="115" t="s">
        <v>491</v>
      </c>
      <c r="D9" s="15">
        <f>SEGUIMIENTO!S27</f>
        <v>0</v>
      </c>
      <c r="E9" s="113" t="s">
        <v>186</v>
      </c>
      <c r="F9" s="15">
        <f>SEGUIMIENTO!S36</f>
        <v>0</v>
      </c>
      <c r="G9" s="113" t="s">
        <v>187</v>
      </c>
      <c r="H9" s="15">
        <f>SEGUIMIENTO!S40</f>
        <v>100</v>
      </c>
      <c r="I9" s="113" t="s">
        <v>188</v>
      </c>
      <c r="J9" s="15">
        <f>SEGUIMIENTO!S44</f>
        <v>100</v>
      </c>
      <c r="K9" s="113" t="s">
        <v>189</v>
      </c>
      <c r="L9" s="15">
        <f>SEGUIMIENTO!S47</f>
        <v>0</v>
      </c>
      <c r="M9" s="116" t="s">
        <v>190</v>
      </c>
      <c r="N9" s="22">
        <f>SEGUIMIENTO!S51</f>
        <v>0</v>
      </c>
      <c r="O9" s="113" t="s">
        <v>200</v>
      </c>
      <c r="P9" s="22">
        <f>SEGUIMIENTO!S53</f>
        <v>0</v>
      </c>
      <c r="Q9" s="113" t="s">
        <v>492</v>
      </c>
      <c r="R9" s="15">
        <f>SEGUIMIENTO!S55</f>
        <v>150</v>
      </c>
    </row>
    <row r="10" spans="1:18" x14ac:dyDescent="0.25">
      <c r="A10" s="113" t="s">
        <v>191</v>
      </c>
      <c r="B10" s="22">
        <f>SEGUIMIENTO!S25</f>
        <v>180</v>
      </c>
      <c r="C10" s="113" t="s">
        <v>493</v>
      </c>
      <c r="D10" s="15">
        <f>SEGUIMIENTO!S28</f>
        <v>50</v>
      </c>
      <c r="E10" s="113" t="s">
        <v>192</v>
      </c>
      <c r="F10" s="15">
        <f>SEGUIMIENTO!S37</f>
        <v>110</v>
      </c>
      <c r="G10" s="113" t="s">
        <v>201</v>
      </c>
      <c r="H10" s="15">
        <f>SEGUIMIENTO!S41</f>
        <v>100</v>
      </c>
      <c r="I10" s="113" t="s">
        <v>193</v>
      </c>
      <c r="J10" s="22">
        <f>SEGUIMIENTO!S45</f>
        <v>110</v>
      </c>
      <c r="K10" s="113" t="s">
        <v>194</v>
      </c>
      <c r="L10" s="15">
        <f>SEGUIMIENTO!S48</f>
        <v>0</v>
      </c>
      <c r="M10" s="117"/>
      <c r="N10" s="117"/>
      <c r="O10" s="117"/>
      <c r="P10" s="117"/>
      <c r="Q10" s="113" t="s">
        <v>494</v>
      </c>
      <c r="R10" s="15">
        <f>SEGUIMIENTO!S56</f>
        <v>150</v>
      </c>
    </row>
    <row r="11" spans="1:18" x14ac:dyDescent="0.25">
      <c r="A11" s="118"/>
      <c r="B11" s="118"/>
      <c r="C11" s="113" t="s">
        <v>495</v>
      </c>
      <c r="D11" s="15">
        <f>SEGUIMIENTO!S29</f>
        <v>50</v>
      </c>
      <c r="E11" s="113" t="s">
        <v>195</v>
      </c>
      <c r="F11" s="22">
        <f>SEGUIMIENTO!S38</f>
        <v>100</v>
      </c>
      <c r="G11" s="113" t="s">
        <v>203</v>
      </c>
      <c r="H11" s="22">
        <f>SEGUIMIENTO!S42</f>
        <v>0</v>
      </c>
      <c r="I11" s="117"/>
      <c r="J11" s="117"/>
      <c r="K11" s="113" t="s">
        <v>204</v>
      </c>
      <c r="L11" s="22">
        <f>SEGUIMIENTO!S49</f>
        <v>25</v>
      </c>
      <c r="M11" s="117"/>
      <c r="N11" s="117"/>
      <c r="O11" s="117"/>
      <c r="P11" s="117"/>
      <c r="Q11" s="113" t="s">
        <v>496</v>
      </c>
      <c r="R11" s="15">
        <f>SEGUIMIENTO!S57</f>
        <v>50</v>
      </c>
    </row>
    <row r="12" spans="1:18" x14ac:dyDescent="0.25">
      <c r="A12" s="118"/>
      <c r="B12" s="118"/>
      <c r="C12" s="113" t="s">
        <v>497</v>
      </c>
      <c r="D12" s="15">
        <f>SEGUIMIENTO!S30</f>
        <v>50</v>
      </c>
      <c r="E12" s="118"/>
      <c r="F12" s="118"/>
      <c r="G12" s="119"/>
      <c r="H12" s="24"/>
      <c r="I12" s="117"/>
      <c r="J12" s="117"/>
      <c r="K12" s="117"/>
      <c r="L12" s="117"/>
      <c r="M12" s="117"/>
      <c r="N12" s="117"/>
      <c r="O12" s="117"/>
      <c r="P12" s="117"/>
      <c r="Q12" s="113" t="s">
        <v>498</v>
      </c>
      <c r="R12" s="15">
        <f>SEGUIMIENTO!S58</f>
        <v>10</v>
      </c>
    </row>
    <row r="13" spans="1:18" x14ac:dyDescent="0.25">
      <c r="A13" s="118"/>
      <c r="B13" s="118"/>
      <c r="C13" s="113" t="s">
        <v>499</v>
      </c>
      <c r="D13" s="15">
        <f>SEGUIMIENTO!S31</f>
        <v>30</v>
      </c>
      <c r="E13" s="118"/>
      <c r="F13" s="118"/>
      <c r="G13" s="118"/>
      <c r="H13" s="118"/>
      <c r="I13" s="117"/>
      <c r="J13" s="117"/>
      <c r="K13" s="117"/>
      <c r="L13" s="117"/>
      <c r="M13" s="117"/>
      <c r="N13" s="117"/>
      <c r="O13" s="117"/>
      <c r="P13" s="117"/>
      <c r="Q13" s="113" t="s">
        <v>500</v>
      </c>
      <c r="R13" s="22">
        <f>SEGUIMIENTO!S59</f>
        <v>0</v>
      </c>
    </row>
    <row r="14" spans="1:18" x14ac:dyDescent="0.25">
      <c r="C14" s="113" t="s">
        <v>517</v>
      </c>
      <c r="D14" s="15">
        <f>SEGUIMIENTO!S32</f>
        <v>0</v>
      </c>
    </row>
    <row r="15" spans="1:18" x14ac:dyDescent="0.25">
      <c r="C15" s="113" t="s">
        <v>518</v>
      </c>
      <c r="D15" s="15">
        <f>SEGUIMIENTO!S33</f>
        <v>0</v>
      </c>
    </row>
    <row r="16" spans="1:18" x14ac:dyDescent="0.25">
      <c r="C16" s="113" t="s">
        <v>519</v>
      </c>
      <c r="D16" s="22">
        <f>SEGUIMIENTO!S34</f>
        <v>19</v>
      </c>
    </row>
    <row r="23" spans="2:4" ht="15" customHeight="1" x14ac:dyDescent="0.25">
      <c r="B23" s="131" t="s">
        <v>290</v>
      </c>
      <c r="C23" s="131">
        <v>67</v>
      </c>
      <c r="D23" s="13">
        <f>C23*0.15</f>
        <v>10.049999999999999</v>
      </c>
    </row>
    <row r="24" spans="2:4" ht="15" customHeight="1" x14ac:dyDescent="0.25">
      <c r="B24" s="131" t="s">
        <v>487</v>
      </c>
      <c r="C24" s="131">
        <v>44</v>
      </c>
      <c r="D24" s="13">
        <f>C24*0.15</f>
        <v>6.6</v>
      </c>
    </row>
    <row r="25" spans="2:4" ht="15" customHeight="1" x14ac:dyDescent="0.25">
      <c r="B25" s="131" t="s">
        <v>488</v>
      </c>
      <c r="C25" s="131">
        <v>50</v>
      </c>
      <c r="D25" s="13">
        <f>C25*0.1</f>
        <v>5</v>
      </c>
    </row>
    <row r="26" spans="2:4" ht="15" customHeight="1" x14ac:dyDescent="0.25">
      <c r="B26" s="132" t="s">
        <v>309</v>
      </c>
      <c r="C26" s="132">
        <v>75</v>
      </c>
      <c r="D26" s="13">
        <f>C26*0.1</f>
        <v>7.5</v>
      </c>
    </row>
    <row r="27" spans="2:4" ht="15" customHeight="1" x14ac:dyDescent="0.25">
      <c r="B27" s="131" t="s">
        <v>314</v>
      </c>
      <c r="C27" s="131">
        <v>100</v>
      </c>
      <c r="D27" s="13">
        <f>C27*0.1</f>
        <v>10</v>
      </c>
    </row>
    <row r="28" spans="2:4" ht="15" customHeight="1" x14ac:dyDescent="0.25">
      <c r="B28" s="131" t="s">
        <v>318</v>
      </c>
      <c r="C28" s="131">
        <v>50</v>
      </c>
      <c r="D28" s="13">
        <f>C28*0.05</f>
        <v>2.5</v>
      </c>
    </row>
    <row r="29" spans="2:4" ht="15" customHeight="1" x14ac:dyDescent="0.25">
      <c r="B29" s="131" t="s">
        <v>323</v>
      </c>
      <c r="C29" s="131">
        <v>50</v>
      </c>
      <c r="D29" s="13">
        <f t="shared" ref="D29" si="0">C29*0.15</f>
        <v>7.5</v>
      </c>
    </row>
    <row r="30" spans="2:4" ht="15" customHeight="1" x14ac:dyDescent="0.25">
      <c r="B30" s="131" t="s">
        <v>489</v>
      </c>
      <c r="C30" s="131">
        <v>50</v>
      </c>
      <c r="D30" s="13">
        <f>C30*0.1</f>
        <v>5</v>
      </c>
    </row>
    <row r="31" spans="2:4" ht="15" customHeight="1" x14ac:dyDescent="0.25">
      <c r="B31" s="131" t="s">
        <v>329</v>
      </c>
      <c r="C31" s="131">
        <v>50</v>
      </c>
      <c r="D31" s="13">
        <f>C31*0.1</f>
        <v>5</v>
      </c>
    </row>
    <row r="32" spans="2:4" x14ac:dyDescent="0.25">
      <c r="D32">
        <f>SUM(D23:D31)</f>
        <v>59.15</v>
      </c>
    </row>
  </sheetData>
  <mergeCells count="22">
    <mergeCell ref="K7:L7"/>
    <mergeCell ref="M7:N7"/>
    <mergeCell ref="O7:P7"/>
    <mergeCell ref="Q7:R7"/>
    <mergeCell ref="A7:B7"/>
    <mergeCell ref="C7:D7"/>
    <mergeCell ref="E7:F7"/>
    <mergeCell ref="G7:H7"/>
    <mergeCell ref="I7:J7"/>
    <mergeCell ref="M6:N6"/>
    <mergeCell ref="O6:P6"/>
    <mergeCell ref="Q6:R6"/>
    <mergeCell ref="A2:R2"/>
    <mergeCell ref="A3:R3"/>
    <mergeCell ref="A4:R4"/>
    <mergeCell ref="A5:R5"/>
    <mergeCell ref="A6:B6"/>
    <mergeCell ref="C6:D6"/>
    <mergeCell ref="E6:F6"/>
    <mergeCell ref="G6:H6"/>
    <mergeCell ref="I6:J6"/>
    <mergeCell ref="K6:L6"/>
  </mergeCells>
  <conditionalFormatting sqref="B8:B10">
    <cfRule type="cellIs" dxfId="119" priority="33" operator="greaterThan">
      <formula>24</formula>
    </cfRule>
    <cfRule type="cellIs" dxfId="118" priority="34" operator="between">
      <formula>20</formula>
      <formula>24</formula>
    </cfRule>
    <cfRule type="cellIs" dxfId="117" priority="35" operator="between">
      <formula>9</formula>
      <formula>19</formula>
    </cfRule>
    <cfRule type="cellIs" dxfId="116" priority="36" operator="lessThan">
      <formula>9</formula>
    </cfRule>
  </conditionalFormatting>
  <conditionalFormatting sqref="D8:D16">
    <cfRule type="cellIs" dxfId="115" priority="29" operator="greaterThan">
      <formula>24</formula>
    </cfRule>
    <cfRule type="cellIs" dxfId="114" priority="30" operator="between">
      <formula>20</formula>
      <formula>24</formula>
    </cfRule>
    <cfRule type="cellIs" dxfId="113" priority="31" operator="between">
      <formula>9</formula>
      <formula>19</formula>
    </cfRule>
    <cfRule type="cellIs" dxfId="112" priority="32" operator="lessThan">
      <formula>9</formula>
    </cfRule>
  </conditionalFormatting>
  <conditionalFormatting sqref="F8:F11">
    <cfRule type="cellIs" dxfId="111" priority="25" operator="greaterThan">
      <formula>24</formula>
    </cfRule>
    <cfRule type="cellIs" dxfId="110" priority="26" operator="between">
      <formula>20</formula>
      <formula>24</formula>
    </cfRule>
    <cfRule type="cellIs" dxfId="109" priority="27" operator="between">
      <formula>9</formula>
      <formula>19</formula>
    </cfRule>
    <cfRule type="cellIs" dxfId="108" priority="28" operator="lessThan">
      <formula>9</formula>
    </cfRule>
  </conditionalFormatting>
  <conditionalFormatting sqref="H8:H11">
    <cfRule type="cellIs" dxfId="107" priority="21" operator="greaterThan">
      <formula>24</formula>
    </cfRule>
    <cfRule type="cellIs" dxfId="106" priority="22" operator="between">
      <formula>20</formula>
      <formula>24</formula>
    </cfRule>
    <cfRule type="cellIs" dxfId="105" priority="23" operator="between">
      <formula>9</formula>
      <formula>19</formula>
    </cfRule>
    <cfRule type="cellIs" dxfId="104" priority="24" operator="lessThan">
      <formula>9</formula>
    </cfRule>
  </conditionalFormatting>
  <conditionalFormatting sqref="J8:J10">
    <cfRule type="cellIs" dxfId="103" priority="17" operator="greaterThan">
      <formula>24</formula>
    </cfRule>
    <cfRule type="cellIs" dxfId="102" priority="18" operator="between">
      <formula>20</formula>
      <formula>24</formula>
    </cfRule>
    <cfRule type="cellIs" dxfId="101" priority="19" operator="between">
      <formula>9</formula>
      <formula>19</formula>
    </cfRule>
    <cfRule type="cellIs" dxfId="100" priority="20" operator="lessThan">
      <formula>9</formula>
    </cfRule>
  </conditionalFormatting>
  <conditionalFormatting sqref="L8:L11">
    <cfRule type="cellIs" dxfId="99" priority="13" operator="greaterThan">
      <formula>24</formula>
    </cfRule>
    <cfRule type="cellIs" dxfId="98" priority="14" operator="between">
      <formula>20</formula>
      <formula>24</formula>
    </cfRule>
    <cfRule type="cellIs" dxfId="97" priority="15" operator="between">
      <formula>9</formula>
      <formula>19</formula>
    </cfRule>
    <cfRule type="cellIs" dxfId="96" priority="16" operator="lessThan">
      <formula>9</formula>
    </cfRule>
  </conditionalFormatting>
  <conditionalFormatting sqref="N8:N9">
    <cfRule type="cellIs" dxfId="95" priority="9" operator="greaterThan">
      <formula>24</formula>
    </cfRule>
    <cfRule type="cellIs" dxfId="94" priority="10" operator="between">
      <formula>20</formula>
      <formula>24</formula>
    </cfRule>
    <cfRule type="cellIs" dxfId="93" priority="11" operator="between">
      <formula>9</formula>
      <formula>19</formula>
    </cfRule>
    <cfRule type="cellIs" dxfId="92" priority="12" operator="lessThan">
      <formula>9</formula>
    </cfRule>
  </conditionalFormatting>
  <conditionalFormatting sqref="P8:P9">
    <cfRule type="cellIs" dxfId="91" priority="5" operator="greaterThan">
      <formula>24</formula>
    </cfRule>
    <cfRule type="cellIs" dxfId="90" priority="6" operator="between">
      <formula>20</formula>
      <formula>24</formula>
    </cfRule>
    <cfRule type="cellIs" dxfId="89" priority="7" operator="between">
      <formula>9</formula>
      <formula>19</formula>
    </cfRule>
    <cfRule type="cellIs" dxfId="88" priority="8" operator="lessThan">
      <formula>9</formula>
    </cfRule>
  </conditionalFormatting>
  <conditionalFormatting sqref="R8:R13">
    <cfRule type="cellIs" dxfId="87" priority="1" operator="greaterThan">
      <formula>24</formula>
    </cfRule>
    <cfRule type="cellIs" dxfId="86" priority="2" operator="between">
      <formula>20</formula>
      <formula>24</formula>
    </cfRule>
    <cfRule type="cellIs" dxfId="85" priority="3" operator="between">
      <formula>9</formula>
      <formula>19</formula>
    </cfRule>
    <cfRule type="cellIs" dxfId="84" priority="4" operator="lessThan">
      <formula>9</formula>
    </cfRule>
  </conditionalFormatting>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P31"/>
  <sheetViews>
    <sheetView topLeftCell="A2" zoomScale="80" zoomScaleNormal="80" workbookViewId="0">
      <selection activeCell="K6" sqref="K6:L6"/>
    </sheetView>
  </sheetViews>
  <sheetFormatPr baseColWidth="10" defaultRowHeight="15" x14ac:dyDescent="0.25"/>
  <cols>
    <col min="1" max="16" width="5.7109375" customWidth="1"/>
  </cols>
  <sheetData>
    <row r="2" spans="1:16" ht="15.75" x14ac:dyDescent="0.25">
      <c r="A2" s="219" t="s">
        <v>173</v>
      </c>
      <c r="B2" s="219"/>
      <c r="C2" s="219"/>
      <c r="D2" s="219"/>
      <c r="E2" s="219"/>
      <c r="F2" s="219"/>
      <c r="G2" s="219"/>
      <c r="H2" s="219"/>
      <c r="I2" s="219"/>
      <c r="J2" s="219"/>
      <c r="K2" s="219"/>
      <c r="L2" s="219"/>
      <c r="M2" s="219"/>
      <c r="N2" s="219"/>
      <c r="O2" s="219"/>
      <c r="P2" s="219"/>
    </row>
    <row r="3" spans="1:16" ht="15.75" x14ac:dyDescent="0.25">
      <c r="A3" s="219" t="s">
        <v>174</v>
      </c>
      <c r="B3" s="219"/>
      <c r="C3" s="219"/>
      <c r="D3" s="219"/>
      <c r="E3" s="219"/>
      <c r="F3" s="219"/>
      <c r="G3" s="219"/>
      <c r="H3" s="219"/>
      <c r="I3" s="219"/>
      <c r="J3" s="219"/>
      <c r="K3" s="219"/>
      <c r="L3" s="219"/>
      <c r="M3" s="219"/>
      <c r="N3" s="219"/>
      <c r="O3" s="219"/>
      <c r="P3" s="219"/>
    </row>
    <row r="4" spans="1:16" ht="15.75" x14ac:dyDescent="0.25">
      <c r="A4" s="219" t="s">
        <v>197</v>
      </c>
      <c r="B4" s="219"/>
      <c r="C4" s="219"/>
      <c r="D4" s="219"/>
      <c r="E4" s="219"/>
      <c r="F4" s="219"/>
      <c r="G4" s="219"/>
      <c r="H4" s="219"/>
      <c r="I4" s="219"/>
      <c r="J4" s="219"/>
      <c r="K4" s="219"/>
      <c r="L4" s="219"/>
      <c r="M4" s="219"/>
      <c r="N4" s="219"/>
      <c r="O4" s="219"/>
      <c r="P4" s="219"/>
    </row>
    <row r="5" spans="1:16" ht="15.75" x14ac:dyDescent="0.25">
      <c r="A5" s="220">
        <v>0.24</v>
      </c>
      <c r="B5" s="220"/>
      <c r="C5" s="220"/>
      <c r="D5" s="220"/>
      <c r="E5" s="220"/>
      <c r="F5" s="220"/>
      <c r="G5" s="220"/>
      <c r="H5" s="220"/>
      <c r="I5" s="220"/>
      <c r="J5" s="220"/>
      <c r="K5" s="220"/>
      <c r="L5" s="220"/>
      <c r="M5" s="220"/>
      <c r="N5" s="220"/>
      <c r="O5" s="220"/>
      <c r="P5" s="220"/>
    </row>
    <row r="6" spans="1:16" ht="103.5" customHeight="1" x14ac:dyDescent="0.25">
      <c r="A6" s="218" t="s">
        <v>82</v>
      </c>
      <c r="B6" s="218"/>
      <c r="C6" s="218" t="s">
        <v>91</v>
      </c>
      <c r="D6" s="218"/>
      <c r="E6" s="218" t="s">
        <v>198</v>
      </c>
      <c r="F6" s="218"/>
      <c r="G6" s="218" t="s">
        <v>115</v>
      </c>
      <c r="H6" s="218"/>
      <c r="I6" s="218" t="s">
        <v>130</v>
      </c>
      <c r="J6" s="218"/>
      <c r="K6" s="218" t="s">
        <v>135</v>
      </c>
      <c r="L6" s="218"/>
      <c r="M6" s="218" t="s">
        <v>144</v>
      </c>
      <c r="N6" s="218"/>
      <c r="O6" s="218" t="s">
        <v>149</v>
      </c>
      <c r="P6" s="218"/>
    </row>
    <row r="7" spans="1:16" ht="21.75" customHeight="1" x14ac:dyDescent="0.25">
      <c r="A7" s="221">
        <v>0.15</v>
      </c>
      <c r="B7" s="222"/>
      <c r="C7" s="221">
        <v>0.15</v>
      </c>
      <c r="D7" s="222"/>
      <c r="E7" s="221">
        <v>0.2</v>
      </c>
      <c r="F7" s="222"/>
      <c r="G7" s="221">
        <v>0.05</v>
      </c>
      <c r="H7" s="222"/>
      <c r="I7" s="221">
        <v>0.15</v>
      </c>
      <c r="J7" s="222"/>
      <c r="K7" s="221">
        <v>0.1</v>
      </c>
      <c r="L7" s="222"/>
      <c r="M7" s="221">
        <v>0.1</v>
      </c>
      <c r="N7" s="222"/>
      <c r="O7" s="221">
        <v>0.1</v>
      </c>
      <c r="P7" s="222"/>
    </row>
    <row r="8" spans="1:16" ht="15.75" x14ac:dyDescent="0.25">
      <c r="A8" s="26" t="s">
        <v>178</v>
      </c>
      <c r="B8" s="15">
        <f>SEGUIMIENTO!S63</f>
        <v>6</v>
      </c>
      <c r="C8" s="26" t="s">
        <v>179</v>
      </c>
      <c r="D8" s="22">
        <f>SEGUIMIENTO!S66</f>
        <v>50</v>
      </c>
      <c r="E8" s="26" t="s">
        <v>180</v>
      </c>
      <c r="F8" s="22">
        <f>SEGUIMIENTO!S67</f>
        <v>0</v>
      </c>
      <c r="G8" s="26" t="s">
        <v>181</v>
      </c>
      <c r="H8" s="22">
        <f>SEGUIMIENTO!S75</f>
        <v>0</v>
      </c>
      <c r="I8" s="26" t="s">
        <v>182</v>
      </c>
      <c r="J8" s="15">
        <f>SEGUIMIENTO!S82</f>
        <v>0</v>
      </c>
      <c r="K8" s="26" t="s">
        <v>183</v>
      </c>
      <c r="L8" s="22">
        <f>SEGUIMIENTO!S84</f>
        <v>20</v>
      </c>
      <c r="M8" s="27" t="s">
        <v>184</v>
      </c>
      <c r="N8" s="22">
        <f>SEGUIMIENTO!S88</f>
        <v>0</v>
      </c>
      <c r="O8" s="26" t="s">
        <v>199</v>
      </c>
      <c r="P8" s="22">
        <f>SEGUIMIENTO!S90</f>
        <v>20</v>
      </c>
    </row>
    <row r="9" spans="1:16" ht="15.75" x14ac:dyDescent="0.25">
      <c r="A9" s="26" t="s">
        <v>185</v>
      </c>
      <c r="B9" s="15">
        <f>SEGUIMIENTO!S64</f>
        <v>0</v>
      </c>
      <c r="C9" s="32"/>
      <c r="D9" s="24"/>
      <c r="E9" s="26" t="s">
        <v>186</v>
      </c>
      <c r="F9" s="22">
        <f>SEGUIMIENTO!S68</f>
        <v>5</v>
      </c>
      <c r="G9" s="26" t="s">
        <v>187</v>
      </c>
      <c r="H9" s="22">
        <f>SEGUIMIENTO!S76</f>
        <v>20</v>
      </c>
      <c r="I9" s="26" t="s">
        <v>188</v>
      </c>
      <c r="J9" s="15">
        <f>SEGUIMIENTO!S83</f>
        <v>0</v>
      </c>
      <c r="K9" s="26" t="s">
        <v>189</v>
      </c>
      <c r="L9" s="22">
        <f>SEGUIMIENTO!S85</f>
        <v>0</v>
      </c>
      <c r="M9" s="27" t="s">
        <v>190</v>
      </c>
      <c r="N9" s="22">
        <f>SEGUIMIENTO!S89</f>
        <v>0</v>
      </c>
      <c r="O9" s="26" t="s">
        <v>200</v>
      </c>
      <c r="P9" s="22">
        <f>SEGUIMIENTO!S91</f>
        <v>0</v>
      </c>
    </row>
    <row r="10" spans="1:16" ht="15.75" x14ac:dyDescent="0.25">
      <c r="A10" s="26" t="s">
        <v>191</v>
      </c>
      <c r="B10" s="22">
        <f>SEGUIMIENTO!S65</f>
        <v>0</v>
      </c>
      <c r="C10" s="32"/>
      <c r="D10" s="24"/>
      <c r="E10" s="26" t="s">
        <v>192</v>
      </c>
      <c r="F10" s="22">
        <f>SEGUIMIENTO!S69</f>
        <v>0</v>
      </c>
      <c r="G10" s="26" t="s">
        <v>201</v>
      </c>
      <c r="H10" s="22">
        <f>SEGUIMIENTO!S77</f>
        <v>0</v>
      </c>
      <c r="I10" s="28"/>
      <c r="J10" s="28"/>
      <c r="K10" s="26" t="s">
        <v>194</v>
      </c>
      <c r="L10" s="22">
        <f>SEGUIMIENTO!S86</f>
        <v>0</v>
      </c>
      <c r="M10" s="28"/>
      <c r="N10" s="28"/>
      <c r="O10" s="26" t="s">
        <v>202</v>
      </c>
      <c r="P10" s="22">
        <f>SEGUIMIENTO!S92</f>
        <v>0</v>
      </c>
    </row>
    <row r="11" spans="1:16" ht="15.75" x14ac:dyDescent="0.25">
      <c r="A11" s="30"/>
      <c r="B11" s="24"/>
      <c r="C11" s="28"/>
      <c r="D11" s="28"/>
      <c r="E11" s="26" t="s">
        <v>195</v>
      </c>
      <c r="F11" s="22">
        <f>SEGUIMIENTO!S70</f>
        <v>0</v>
      </c>
      <c r="G11" s="26" t="s">
        <v>203</v>
      </c>
      <c r="H11" s="22">
        <f>SEGUIMIENTO!S78</f>
        <v>0</v>
      </c>
      <c r="I11" s="28"/>
      <c r="J11" s="28"/>
      <c r="K11" s="26" t="s">
        <v>204</v>
      </c>
      <c r="L11" s="22">
        <f>SEGUIMIENTO!S87</f>
        <v>100</v>
      </c>
      <c r="M11" s="28"/>
      <c r="N11" s="28"/>
      <c r="O11" s="26" t="s">
        <v>211</v>
      </c>
      <c r="P11" s="22">
        <f>SEGUIMIENTO!S93</f>
        <v>14</v>
      </c>
    </row>
    <row r="12" spans="1:16" ht="15.75" x14ac:dyDescent="0.25">
      <c r="A12" s="30"/>
      <c r="B12" s="31"/>
      <c r="C12" s="28"/>
      <c r="D12" s="28"/>
      <c r="E12" s="26" t="s">
        <v>196</v>
      </c>
      <c r="F12" s="22">
        <f>SEGUIMIENTO!S71</f>
        <v>10</v>
      </c>
      <c r="G12" s="26" t="s">
        <v>208</v>
      </c>
      <c r="H12" s="22">
        <f>SEGUIMIENTO!S79</f>
        <v>0</v>
      </c>
      <c r="I12" s="28"/>
      <c r="J12" s="28"/>
      <c r="K12" s="28"/>
      <c r="L12" s="28"/>
      <c r="M12" s="28"/>
      <c r="N12" s="28"/>
      <c r="O12" s="26" t="s">
        <v>212</v>
      </c>
      <c r="P12" s="22">
        <f>SEGUIMIENTO!S94</f>
        <v>0</v>
      </c>
    </row>
    <row r="13" spans="1:16" ht="15.75" x14ac:dyDescent="0.25">
      <c r="A13" s="30"/>
      <c r="B13" s="24"/>
      <c r="C13" s="28"/>
      <c r="D13" s="28"/>
      <c r="E13" s="26" t="s">
        <v>205</v>
      </c>
      <c r="F13" s="22">
        <f>SEGUIMIENTO!S72</f>
        <v>0</v>
      </c>
      <c r="G13" s="26" t="s">
        <v>209</v>
      </c>
      <c r="H13" s="22">
        <f>SEGUIMIENTO!S80</f>
        <v>20</v>
      </c>
      <c r="I13" s="28"/>
      <c r="J13" s="28"/>
      <c r="K13" s="28"/>
      <c r="L13" s="28"/>
      <c r="M13" s="28"/>
      <c r="N13" s="28"/>
      <c r="O13" s="28"/>
      <c r="P13" s="28"/>
    </row>
    <row r="14" spans="1:16" ht="15.75" x14ac:dyDescent="0.25">
      <c r="A14" s="28"/>
      <c r="B14" s="28"/>
      <c r="C14" s="28"/>
      <c r="D14" s="28"/>
      <c r="E14" s="26" t="s">
        <v>206</v>
      </c>
      <c r="F14" s="22">
        <f>SEGUIMIENTO!S73</f>
        <v>0</v>
      </c>
      <c r="G14" s="26" t="s">
        <v>210</v>
      </c>
      <c r="H14" s="22">
        <f>SEGUIMIENTO!S81</f>
        <v>0</v>
      </c>
      <c r="I14" s="28"/>
      <c r="J14" s="28"/>
      <c r="K14" s="28"/>
      <c r="L14" s="28"/>
      <c r="M14" s="28"/>
      <c r="N14" s="28"/>
      <c r="O14" s="28"/>
      <c r="P14" s="28"/>
    </row>
    <row r="15" spans="1:16" ht="15.75" x14ac:dyDescent="0.25">
      <c r="A15" s="28"/>
      <c r="B15" s="28"/>
      <c r="C15" s="28"/>
      <c r="D15" s="28"/>
      <c r="E15" s="26" t="s">
        <v>207</v>
      </c>
      <c r="F15" s="22">
        <f>SEGUIMIENTO!S74</f>
        <v>2</v>
      </c>
      <c r="G15" s="28"/>
      <c r="H15" s="28"/>
      <c r="I15" s="28"/>
      <c r="J15" s="28"/>
      <c r="K15" s="28"/>
      <c r="L15" s="28"/>
      <c r="M15" s="28"/>
      <c r="N15" s="28"/>
      <c r="O15" s="28"/>
      <c r="P15" s="28"/>
    </row>
    <row r="16" spans="1:16" ht="15.75" x14ac:dyDescent="0.25">
      <c r="A16" s="28"/>
      <c r="B16" s="28"/>
      <c r="C16" s="28"/>
      <c r="D16" s="28"/>
      <c r="E16" s="30"/>
      <c r="F16" s="24"/>
      <c r="G16" s="28"/>
      <c r="H16" s="28"/>
      <c r="I16" s="28"/>
      <c r="J16" s="28"/>
      <c r="K16" s="28"/>
      <c r="L16" s="28"/>
      <c r="M16" s="28"/>
      <c r="N16" s="28"/>
      <c r="O16" s="28"/>
      <c r="P16" s="28"/>
    </row>
    <row r="17" spans="1:16" ht="15.75" x14ac:dyDescent="0.25">
      <c r="A17" s="28"/>
      <c r="B17" s="28"/>
      <c r="C17" s="28"/>
      <c r="D17" s="28"/>
      <c r="E17" s="30"/>
      <c r="F17" s="31"/>
      <c r="G17" s="28"/>
      <c r="H17" s="28"/>
      <c r="I17" s="28"/>
      <c r="J17" s="28"/>
      <c r="K17" s="28"/>
      <c r="L17" s="28"/>
      <c r="M17" s="28"/>
      <c r="N17" s="28"/>
      <c r="O17" s="29"/>
      <c r="P17" s="28"/>
    </row>
    <row r="18" spans="1:16" ht="15.75" x14ac:dyDescent="0.25">
      <c r="A18" s="28"/>
      <c r="B18" s="28"/>
      <c r="C18" s="28"/>
      <c r="D18" s="28"/>
      <c r="E18" s="30"/>
      <c r="F18" s="24"/>
      <c r="G18" s="28"/>
      <c r="H18" s="28"/>
      <c r="I18" s="28"/>
      <c r="J18" s="28"/>
      <c r="K18" s="28"/>
      <c r="L18" s="28"/>
      <c r="M18" s="28"/>
      <c r="N18" s="28"/>
      <c r="O18" s="28"/>
      <c r="P18" s="28"/>
    </row>
    <row r="19" spans="1:16" ht="15.75" x14ac:dyDescent="0.25">
      <c r="A19" s="28"/>
      <c r="B19" s="28"/>
      <c r="C19" s="28"/>
      <c r="D19" s="28"/>
      <c r="E19" s="30"/>
      <c r="F19" s="24"/>
      <c r="G19" s="28"/>
      <c r="H19" s="28"/>
      <c r="I19" s="28"/>
      <c r="J19" s="28"/>
      <c r="K19" s="28"/>
      <c r="L19" s="28"/>
      <c r="M19" s="28"/>
      <c r="N19" s="28"/>
      <c r="O19" s="28"/>
      <c r="P19" s="28"/>
    </row>
    <row r="23" spans="1:16" ht="15.75" customHeight="1" x14ac:dyDescent="0.25">
      <c r="B23" s="133" t="s">
        <v>82</v>
      </c>
      <c r="C23" s="133">
        <v>0</v>
      </c>
      <c r="D23" s="13">
        <f>C23*0.15</f>
        <v>0</v>
      </c>
    </row>
    <row r="24" spans="1:16" ht="15.75" customHeight="1" x14ac:dyDescent="0.25">
      <c r="B24" s="133" t="s">
        <v>91</v>
      </c>
      <c r="C24" s="133">
        <v>100</v>
      </c>
      <c r="D24" s="13">
        <f t="shared" ref="D24:D27" si="0">C24*0.15</f>
        <v>15</v>
      </c>
    </row>
    <row r="25" spans="1:16" ht="15.75" customHeight="1" x14ac:dyDescent="0.25">
      <c r="B25" s="133" t="s">
        <v>198</v>
      </c>
      <c r="C25" s="133">
        <v>0</v>
      </c>
      <c r="D25" s="13">
        <f>C25*0.2</f>
        <v>0</v>
      </c>
    </row>
    <row r="26" spans="1:16" ht="15.75" customHeight="1" x14ac:dyDescent="0.25">
      <c r="B26" s="133" t="s">
        <v>115</v>
      </c>
      <c r="C26" s="133">
        <v>28</v>
      </c>
      <c r="D26" s="13">
        <f>C26*0.05</f>
        <v>1.4000000000000001</v>
      </c>
    </row>
    <row r="27" spans="1:16" ht="15.75" customHeight="1" x14ac:dyDescent="0.25">
      <c r="B27" s="133" t="s">
        <v>130</v>
      </c>
      <c r="C27" s="133">
        <v>0</v>
      </c>
      <c r="D27" s="13">
        <f t="shared" si="0"/>
        <v>0</v>
      </c>
    </row>
    <row r="28" spans="1:16" ht="15.75" customHeight="1" x14ac:dyDescent="0.25">
      <c r="B28" s="133" t="s">
        <v>135</v>
      </c>
      <c r="C28" s="133">
        <v>50</v>
      </c>
      <c r="D28" s="13">
        <f>C28*0.1</f>
        <v>5</v>
      </c>
    </row>
    <row r="29" spans="1:16" ht="15.75" customHeight="1" x14ac:dyDescent="0.25">
      <c r="B29" s="133" t="s">
        <v>144</v>
      </c>
      <c r="C29" s="133">
        <v>0</v>
      </c>
      <c r="D29" s="13">
        <f>C29*0.1</f>
        <v>0</v>
      </c>
    </row>
    <row r="30" spans="1:16" ht="15.75" customHeight="1" x14ac:dyDescent="0.25">
      <c r="B30" s="133" t="s">
        <v>149</v>
      </c>
      <c r="C30" s="133">
        <v>20</v>
      </c>
      <c r="D30" s="13">
        <f>C30*0.1</f>
        <v>2</v>
      </c>
    </row>
    <row r="31" spans="1:16" x14ac:dyDescent="0.25">
      <c r="D31">
        <f>SUM(D23:D30)</f>
        <v>23.4</v>
      </c>
    </row>
  </sheetData>
  <mergeCells count="20">
    <mergeCell ref="K7:L7"/>
    <mergeCell ref="M7:N7"/>
    <mergeCell ref="O7:P7"/>
    <mergeCell ref="A7:B7"/>
    <mergeCell ref="C7:D7"/>
    <mergeCell ref="E7:F7"/>
    <mergeCell ref="G7:H7"/>
    <mergeCell ref="I7:J7"/>
    <mergeCell ref="M6:N6"/>
    <mergeCell ref="O6:P6"/>
    <mergeCell ref="A2:P2"/>
    <mergeCell ref="A3:P3"/>
    <mergeCell ref="A4:P4"/>
    <mergeCell ref="A5:P5"/>
    <mergeCell ref="A6:B6"/>
    <mergeCell ref="C6:D6"/>
    <mergeCell ref="E6:F6"/>
    <mergeCell ref="G6:H6"/>
    <mergeCell ref="I6:J6"/>
    <mergeCell ref="K6:L6"/>
  </mergeCells>
  <conditionalFormatting sqref="B8:B10">
    <cfRule type="cellIs" dxfId="83" priority="29" operator="greaterThan">
      <formula>24</formula>
    </cfRule>
    <cfRule type="cellIs" dxfId="82" priority="30" operator="between">
      <formula>20</formula>
      <formula>24</formula>
    </cfRule>
    <cfRule type="cellIs" dxfId="81" priority="31" operator="between">
      <formula>9</formula>
      <formula>19</formula>
    </cfRule>
    <cfRule type="cellIs" dxfId="80" priority="32" operator="lessThan">
      <formula>9</formula>
    </cfRule>
  </conditionalFormatting>
  <conditionalFormatting sqref="D8">
    <cfRule type="cellIs" dxfId="79" priority="25" operator="greaterThan">
      <formula>24</formula>
    </cfRule>
    <cfRule type="cellIs" dxfId="78" priority="26" operator="between">
      <formula>20</formula>
      <formula>24</formula>
    </cfRule>
    <cfRule type="cellIs" dxfId="77" priority="27" operator="between">
      <formula>9</formula>
      <formula>19</formula>
    </cfRule>
    <cfRule type="cellIs" dxfId="76" priority="28" operator="lessThan">
      <formula>9</formula>
    </cfRule>
  </conditionalFormatting>
  <conditionalFormatting sqref="F8:F15">
    <cfRule type="cellIs" dxfId="75" priority="21" operator="greaterThan">
      <formula>24</formula>
    </cfRule>
    <cfRule type="cellIs" dxfId="74" priority="22" operator="between">
      <formula>20</formula>
      <formula>24</formula>
    </cfRule>
    <cfRule type="cellIs" dxfId="73" priority="23" operator="between">
      <formula>9</formula>
      <formula>19</formula>
    </cfRule>
    <cfRule type="cellIs" dxfId="72" priority="24" operator="lessThan">
      <formula>9</formula>
    </cfRule>
  </conditionalFormatting>
  <conditionalFormatting sqref="H8:H14">
    <cfRule type="cellIs" dxfId="71" priority="17" operator="greaterThan">
      <formula>24</formula>
    </cfRule>
    <cfRule type="cellIs" dxfId="70" priority="18" operator="between">
      <formula>20</formula>
      <formula>24</formula>
    </cfRule>
    <cfRule type="cellIs" dxfId="69" priority="19" operator="between">
      <formula>9</formula>
      <formula>19</formula>
    </cfRule>
    <cfRule type="cellIs" dxfId="68" priority="20" operator="lessThan">
      <formula>9</formula>
    </cfRule>
  </conditionalFormatting>
  <conditionalFormatting sqref="J8:J9">
    <cfRule type="cellIs" dxfId="67" priority="13" operator="greaterThan">
      <formula>24</formula>
    </cfRule>
    <cfRule type="cellIs" dxfId="66" priority="14" operator="between">
      <formula>20</formula>
      <formula>24</formula>
    </cfRule>
    <cfRule type="cellIs" dxfId="65" priority="15" operator="between">
      <formula>9</formula>
      <formula>19</formula>
    </cfRule>
    <cfRule type="cellIs" dxfId="64" priority="16" operator="lessThan">
      <formula>9</formula>
    </cfRule>
  </conditionalFormatting>
  <conditionalFormatting sqref="L8:L11">
    <cfRule type="cellIs" dxfId="63" priority="9" operator="greaterThan">
      <formula>24</formula>
    </cfRule>
    <cfRule type="cellIs" dxfId="62" priority="10" operator="between">
      <formula>20</formula>
      <formula>24</formula>
    </cfRule>
    <cfRule type="cellIs" dxfId="61" priority="11" operator="between">
      <formula>9</formula>
      <formula>19</formula>
    </cfRule>
    <cfRule type="cellIs" dxfId="60" priority="12" operator="lessThan">
      <formula>9</formula>
    </cfRule>
  </conditionalFormatting>
  <conditionalFormatting sqref="N8:N9">
    <cfRule type="cellIs" dxfId="59" priority="5" operator="greaterThan">
      <formula>24</formula>
    </cfRule>
    <cfRule type="cellIs" dxfId="58" priority="6" operator="between">
      <formula>20</formula>
      <formula>24</formula>
    </cfRule>
    <cfRule type="cellIs" dxfId="57" priority="7" operator="between">
      <formula>9</formula>
      <formula>19</formula>
    </cfRule>
    <cfRule type="cellIs" dxfId="56" priority="8" operator="lessThan">
      <formula>9</formula>
    </cfRule>
  </conditionalFormatting>
  <conditionalFormatting sqref="P8:P12">
    <cfRule type="cellIs" dxfId="55" priority="1" operator="greaterThan">
      <formula>24</formula>
    </cfRule>
    <cfRule type="cellIs" dxfId="54" priority="2" operator="between">
      <formula>20</formula>
      <formula>24</formula>
    </cfRule>
    <cfRule type="cellIs" dxfId="53" priority="3" operator="between">
      <formula>9</formula>
      <formula>19</formula>
    </cfRule>
    <cfRule type="cellIs" dxfId="52" priority="4" operator="lessThan">
      <formula>9</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29"/>
  <sheetViews>
    <sheetView zoomScale="80" zoomScaleNormal="80" workbookViewId="0">
      <selection activeCell="F9" sqref="F9"/>
    </sheetView>
  </sheetViews>
  <sheetFormatPr baseColWidth="10" defaultRowHeight="15" x14ac:dyDescent="0.25"/>
  <cols>
    <col min="1" max="12" width="5.7109375" customWidth="1"/>
  </cols>
  <sheetData>
    <row r="2" spans="1:12" x14ac:dyDescent="0.25">
      <c r="A2" s="211" t="s">
        <v>173</v>
      </c>
      <c r="B2" s="211"/>
      <c r="C2" s="211"/>
      <c r="D2" s="211"/>
      <c r="E2" s="211"/>
      <c r="F2" s="211"/>
      <c r="G2" s="211"/>
      <c r="H2" s="211"/>
      <c r="I2" s="211"/>
      <c r="J2" s="211"/>
      <c r="K2" s="211"/>
      <c r="L2" s="211"/>
    </row>
    <row r="3" spans="1:12" x14ac:dyDescent="0.25">
      <c r="A3" s="211" t="s">
        <v>174</v>
      </c>
      <c r="B3" s="211"/>
      <c r="C3" s="211"/>
      <c r="D3" s="211"/>
      <c r="E3" s="211"/>
      <c r="F3" s="211"/>
      <c r="G3" s="211"/>
      <c r="H3" s="211"/>
      <c r="I3" s="211"/>
      <c r="J3" s="211"/>
      <c r="K3" s="211"/>
      <c r="L3" s="211"/>
    </row>
    <row r="4" spans="1:12" x14ac:dyDescent="0.25">
      <c r="A4" s="211" t="s">
        <v>501</v>
      </c>
      <c r="B4" s="211"/>
      <c r="C4" s="211"/>
      <c r="D4" s="211"/>
      <c r="E4" s="211"/>
      <c r="F4" s="211"/>
      <c r="G4" s="211"/>
      <c r="H4" s="211"/>
      <c r="I4" s="211"/>
      <c r="J4" s="211"/>
      <c r="K4" s="211"/>
      <c r="L4" s="211"/>
    </row>
    <row r="5" spans="1:12" x14ac:dyDescent="0.25">
      <c r="A5" s="212">
        <v>0.37</v>
      </c>
      <c r="B5" s="212"/>
      <c r="C5" s="212"/>
      <c r="D5" s="212"/>
      <c r="E5" s="212"/>
      <c r="F5" s="212"/>
      <c r="G5" s="212"/>
      <c r="H5" s="212"/>
      <c r="I5" s="212"/>
      <c r="J5" s="212"/>
      <c r="K5" s="212"/>
      <c r="L5" s="212"/>
    </row>
    <row r="6" spans="1:12" ht="96.75" customHeight="1" x14ac:dyDescent="0.25">
      <c r="A6" s="210" t="s">
        <v>349</v>
      </c>
      <c r="B6" s="210"/>
      <c r="C6" s="210" t="s">
        <v>377</v>
      </c>
      <c r="D6" s="210"/>
      <c r="E6" s="210" t="s">
        <v>386</v>
      </c>
      <c r="F6" s="210"/>
      <c r="G6" s="210" t="s">
        <v>392</v>
      </c>
      <c r="H6" s="210"/>
      <c r="I6" s="210" t="s">
        <v>396</v>
      </c>
      <c r="J6" s="210"/>
      <c r="K6" s="210" t="s">
        <v>411</v>
      </c>
      <c r="L6" s="210"/>
    </row>
    <row r="7" spans="1:12" ht="21.75" customHeight="1" x14ac:dyDescent="0.25">
      <c r="A7" s="214">
        <v>0.18</v>
      </c>
      <c r="B7" s="215"/>
      <c r="C7" s="214">
        <v>0.18</v>
      </c>
      <c r="D7" s="215"/>
      <c r="E7" s="214">
        <v>0.18</v>
      </c>
      <c r="F7" s="215"/>
      <c r="G7" s="214">
        <v>0.1</v>
      </c>
      <c r="H7" s="215"/>
      <c r="I7" s="214">
        <v>0.18</v>
      </c>
      <c r="J7" s="215"/>
      <c r="K7" s="214">
        <v>0.18</v>
      </c>
      <c r="L7" s="215"/>
    </row>
    <row r="8" spans="1:12" x14ac:dyDescent="0.25">
      <c r="A8" s="113" t="s">
        <v>178</v>
      </c>
      <c r="B8" s="15">
        <f>SEGUIMIENTO!S97</f>
        <v>44</v>
      </c>
      <c r="C8" s="113" t="s">
        <v>179</v>
      </c>
      <c r="D8" s="22">
        <v>44</v>
      </c>
      <c r="E8" s="113" t="s">
        <v>180</v>
      </c>
      <c r="F8" s="22">
        <v>0</v>
      </c>
      <c r="G8" s="113" t="s">
        <v>181</v>
      </c>
      <c r="H8" s="22">
        <v>0</v>
      </c>
      <c r="I8" s="113" t="s">
        <v>182</v>
      </c>
      <c r="J8" s="15">
        <v>20</v>
      </c>
      <c r="K8" s="113" t="s">
        <v>183</v>
      </c>
      <c r="L8" s="22">
        <v>0</v>
      </c>
    </row>
    <row r="9" spans="1:12" x14ac:dyDescent="0.25">
      <c r="A9" s="113" t="s">
        <v>185</v>
      </c>
      <c r="B9" s="15">
        <f>SEGUIMIENTO!S98</f>
        <v>50</v>
      </c>
      <c r="C9" s="117"/>
      <c r="D9" s="117"/>
      <c r="E9" s="117"/>
      <c r="F9" s="117"/>
      <c r="G9" s="117"/>
      <c r="H9" s="117"/>
      <c r="I9" s="113" t="s">
        <v>188</v>
      </c>
      <c r="J9" s="15">
        <v>0</v>
      </c>
      <c r="K9" s="117"/>
      <c r="L9" s="118"/>
    </row>
    <row r="10" spans="1:12" x14ac:dyDescent="0.25">
      <c r="A10" s="113" t="s">
        <v>191</v>
      </c>
      <c r="B10" s="15">
        <f>SEGUIMIENTO!S99</f>
        <v>17</v>
      </c>
      <c r="C10" s="117"/>
      <c r="D10" s="117"/>
      <c r="E10" s="117"/>
      <c r="F10" s="117"/>
      <c r="G10" s="117"/>
      <c r="H10" s="117"/>
      <c r="I10" s="113" t="s">
        <v>193</v>
      </c>
      <c r="J10" s="22">
        <v>67</v>
      </c>
      <c r="K10" s="117"/>
      <c r="L10" s="118"/>
    </row>
    <row r="11" spans="1:12" x14ac:dyDescent="0.25">
      <c r="A11" s="113" t="s">
        <v>502</v>
      </c>
      <c r="B11" s="15">
        <f>SEGUIMIENTO!S100</f>
        <v>0</v>
      </c>
      <c r="C11" s="118"/>
      <c r="D11" s="118"/>
      <c r="E11" s="118"/>
      <c r="F11" s="118"/>
      <c r="G11" s="118"/>
      <c r="H11" s="118"/>
      <c r="I11" s="118"/>
      <c r="J11" s="118"/>
      <c r="K11" s="118"/>
      <c r="L11" s="118"/>
    </row>
    <row r="12" spans="1:12" x14ac:dyDescent="0.25">
      <c r="A12" s="113" t="s">
        <v>503</v>
      </c>
      <c r="B12" s="15">
        <v>0</v>
      </c>
      <c r="C12" s="118"/>
      <c r="D12" s="118"/>
      <c r="E12" s="118"/>
      <c r="F12" s="118"/>
      <c r="G12" s="118"/>
      <c r="H12" s="118"/>
      <c r="I12" s="118"/>
      <c r="J12" s="118"/>
      <c r="K12" s="118"/>
      <c r="L12" s="118"/>
    </row>
    <row r="13" spans="1:12" x14ac:dyDescent="0.25">
      <c r="A13" s="113" t="s">
        <v>504</v>
      </c>
      <c r="B13" s="15">
        <v>0</v>
      </c>
      <c r="C13" s="118"/>
      <c r="D13" s="118"/>
      <c r="E13" s="118"/>
      <c r="F13" s="118"/>
      <c r="G13" s="118"/>
      <c r="H13" s="118"/>
      <c r="I13" s="118"/>
      <c r="J13" s="118"/>
      <c r="K13" s="118"/>
      <c r="L13" s="118"/>
    </row>
    <row r="14" spans="1:12" x14ac:dyDescent="0.25">
      <c r="A14" s="113" t="s">
        <v>505</v>
      </c>
      <c r="B14" s="15">
        <v>0</v>
      </c>
      <c r="C14" s="118"/>
      <c r="D14" s="118"/>
      <c r="E14" s="118"/>
      <c r="F14" s="118"/>
      <c r="G14" s="118"/>
      <c r="H14" s="118"/>
      <c r="I14" s="118"/>
      <c r="J14" s="118"/>
      <c r="K14" s="118"/>
      <c r="L14" s="118"/>
    </row>
    <row r="15" spans="1:12" x14ac:dyDescent="0.25">
      <c r="A15" s="113" t="s">
        <v>506</v>
      </c>
      <c r="B15" s="22">
        <v>26</v>
      </c>
      <c r="C15" s="118"/>
      <c r="D15" s="118"/>
      <c r="E15" s="118"/>
      <c r="F15" s="118"/>
      <c r="G15" s="118"/>
      <c r="H15" s="118"/>
      <c r="I15" s="118"/>
      <c r="J15" s="118"/>
      <c r="K15" s="118"/>
      <c r="L15" s="118"/>
    </row>
    <row r="16" spans="1:12" x14ac:dyDescent="0.25">
      <c r="A16" s="121"/>
      <c r="B16" s="24"/>
      <c r="C16" s="118"/>
      <c r="D16" s="118"/>
      <c r="E16" s="118"/>
      <c r="F16" s="118"/>
      <c r="G16" s="118"/>
      <c r="H16" s="118"/>
      <c r="I16" s="118"/>
      <c r="J16" s="118"/>
      <c r="K16" s="118"/>
      <c r="L16" s="118"/>
    </row>
    <row r="23" spans="2:4" ht="15" customHeight="1" x14ac:dyDescent="0.25">
      <c r="B23" s="131" t="s">
        <v>349</v>
      </c>
      <c r="C23" s="131">
        <v>37</v>
      </c>
      <c r="D23" s="13">
        <f>C23*0.18</f>
        <v>6.66</v>
      </c>
    </row>
    <row r="24" spans="2:4" ht="15" customHeight="1" x14ac:dyDescent="0.25">
      <c r="B24" s="131" t="s">
        <v>377</v>
      </c>
      <c r="C24" s="131">
        <v>100</v>
      </c>
      <c r="D24" s="13">
        <f t="shared" ref="D24:D28" si="0">C24*0.18</f>
        <v>18</v>
      </c>
    </row>
    <row r="25" spans="2:4" ht="15" customHeight="1" x14ac:dyDescent="0.25">
      <c r="B25" s="131" t="s">
        <v>386</v>
      </c>
      <c r="C25" s="131">
        <v>0</v>
      </c>
      <c r="D25" s="13">
        <f t="shared" si="0"/>
        <v>0</v>
      </c>
    </row>
    <row r="26" spans="2:4" ht="15" customHeight="1" x14ac:dyDescent="0.25">
      <c r="B26" s="131" t="s">
        <v>392</v>
      </c>
      <c r="C26" s="131">
        <v>0</v>
      </c>
      <c r="D26" s="13">
        <f>C26*0.1</f>
        <v>0</v>
      </c>
    </row>
    <row r="27" spans="2:4" ht="15" customHeight="1" x14ac:dyDescent="0.25">
      <c r="B27" s="131" t="s">
        <v>396</v>
      </c>
      <c r="C27" s="131">
        <v>67</v>
      </c>
      <c r="D27" s="13">
        <f t="shared" si="0"/>
        <v>12.059999999999999</v>
      </c>
    </row>
    <row r="28" spans="2:4" ht="15" customHeight="1" x14ac:dyDescent="0.25">
      <c r="B28" s="131" t="s">
        <v>411</v>
      </c>
      <c r="C28" s="131">
        <v>0</v>
      </c>
      <c r="D28" s="13">
        <f t="shared" si="0"/>
        <v>0</v>
      </c>
    </row>
    <row r="29" spans="2:4" x14ac:dyDescent="0.25">
      <c r="D29">
        <f>SUM(D23:D28)</f>
        <v>36.72</v>
      </c>
    </row>
  </sheetData>
  <mergeCells count="16">
    <mergeCell ref="K7:L7"/>
    <mergeCell ref="A7:B7"/>
    <mergeCell ref="C7:D7"/>
    <mergeCell ref="E7:F7"/>
    <mergeCell ref="G7:H7"/>
    <mergeCell ref="I7:J7"/>
    <mergeCell ref="A2:L2"/>
    <mergeCell ref="A3:L3"/>
    <mergeCell ref="A4:L4"/>
    <mergeCell ref="A5:L5"/>
    <mergeCell ref="A6:B6"/>
    <mergeCell ref="C6:D6"/>
    <mergeCell ref="E6:F6"/>
    <mergeCell ref="G6:H6"/>
    <mergeCell ref="I6:J6"/>
    <mergeCell ref="K6:L6"/>
  </mergeCells>
  <conditionalFormatting sqref="B8:B15">
    <cfRule type="cellIs" dxfId="51" priority="21" operator="greaterThan">
      <formula>24</formula>
    </cfRule>
    <cfRule type="cellIs" dxfId="50" priority="22" operator="between">
      <formula>20</formula>
      <formula>24</formula>
    </cfRule>
    <cfRule type="cellIs" dxfId="49" priority="23" operator="between">
      <formula>9</formula>
      <formula>19</formula>
    </cfRule>
    <cfRule type="cellIs" dxfId="48" priority="24" operator="lessThan">
      <formula>9</formula>
    </cfRule>
  </conditionalFormatting>
  <conditionalFormatting sqref="D8">
    <cfRule type="cellIs" dxfId="47" priority="17" operator="greaterThan">
      <formula>24</formula>
    </cfRule>
    <cfRule type="cellIs" dxfId="46" priority="18" operator="between">
      <formula>20</formula>
      <formula>24</formula>
    </cfRule>
    <cfRule type="cellIs" dxfId="45" priority="19" operator="between">
      <formula>9</formula>
      <formula>19</formula>
    </cfRule>
    <cfRule type="cellIs" dxfId="44" priority="20" operator="lessThan">
      <formula>9</formula>
    </cfRule>
  </conditionalFormatting>
  <conditionalFormatting sqref="F8">
    <cfRule type="cellIs" dxfId="43" priority="13" operator="greaterThan">
      <formula>24</formula>
    </cfRule>
    <cfRule type="cellIs" dxfId="42" priority="14" operator="between">
      <formula>20</formula>
      <formula>24</formula>
    </cfRule>
    <cfRule type="cellIs" dxfId="41" priority="15" operator="between">
      <formula>9</formula>
      <formula>19</formula>
    </cfRule>
    <cfRule type="cellIs" dxfId="40" priority="16" operator="lessThan">
      <formula>9</formula>
    </cfRule>
  </conditionalFormatting>
  <conditionalFormatting sqref="H8">
    <cfRule type="cellIs" dxfId="39" priority="9" operator="greaterThan">
      <formula>24</formula>
    </cfRule>
    <cfRule type="cellIs" dxfId="38" priority="10" operator="between">
      <formula>20</formula>
      <formula>24</formula>
    </cfRule>
    <cfRule type="cellIs" dxfId="37" priority="11" operator="between">
      <formula>9</formula>
      <formula>19</formula>
    </cfRule>
    <cfRule type="cellIs" dxfId="36" priority="12" operator="lessThan">
      <formula>9</formula>
    </cfRule>
  </conditionalFormatting>
  <conditionalFormatting sqref="J8:J10">
    <cfRule type="cellIs" dxfId="35" priority="5" operator="greaterThan">
      <formula>24</formula>
    </cfRule>
    <cfRule type="cellIs" dxfId="34" priority="6" operator="between">
      <formula>20</formula>
      <formula>24</formula>
    </cfRule>
    <cfRule type="cellIs" dxfId="33" priority="7" operator="between">
      <formula>9</formula>
      <formula>19</formula>
    </cfRule>
    <cfRule type="cellIs" dxfId="32" priority="8" operator="lessThan">
      <formula>9</formula>
    </cfRule>
  </conditionalFormatting>
  <conditionalFormatting sqref="L8">
    <cfRule type="cellIs" dxfId="31" priority="1" operator="greaterThan">
      <formula>24</formula>
    </cfRule>
    <cfRule type="cellIs" dxfId="30" priority="2" operator="between">
      <formula>20</formula>
      <formula>24</formula>
    </cfRule>
    <cfRule type="cellIs" dxfId="29" priority="3" operator="between">
      <formula>9</formula>
      <formula>19</formula>
    </cfRule>
    <cfRule type="cellIs" dxfId="28" priority="4" operator="lessThan">
      <formula>9</formula>
    </cfRule>
  </conditionalFormatting>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N27"/>
  <sheetViews>
    <sheetView topLeftCell="C4" zoomScale="80" zoomScaleNormal="80" workbookViewId="0">
      <selection activeCell="A5" sqref="A5:N5"/>
    </sheetView>
  </sheetViews>
  <sheetFormatPr baseColWidth="10" defaultRowHeight="15" x14ac:dyDescent="0.25"/>
  <cols>
    <col min="1" max="2" width="5.7109375" hidden="1" customWidth="1"/>
    <col min="3" max="14" width="5.7109375" customWidth="1"/>
    <col min="17" max="17" width="11.42578125" customWidth="1"/>
  </cols>
  <sheetData>
    <row r="2" spans="1:14" x14ac:dyDescent="0.25">
      <c r="A2" s="211" t="s">
        <v>173</v>
      </c>
      <c r="B2" s="211"/>
      <c r="C2" s="211"/>
      <c r="D2" s="211"/>
      <c r="E2" s="211"/>
      <c r="F2" s="211"/>
      <c r="G2" s="211"/>
      <c r="H2" s="211"/>
      <c r="I2" s="211"/>
      <c r="J2" s="211"/>
      <c r="K2" s="211"/>
      <c r="L2" s="211"/>
      <c r="M2" s="211"/>
      <c r="N2" s="211"/>
    </row>
    <row r="3" spans="1:14" x14ac:dyDescent="0.25">
      <c r="A3" s="211" t="s">
        <v>174</v>
      </c>
      <c r="B3" s="211"/>
      <c r="C3" s="211"/>
      <c r="D3" s="211"/>
      <c r="E3" s="211"/>
      <c r="F3" s="211"/>
      <c r="G3" s="211"/>
      <c r="H3" s="211"/>
      <c r="I3" s="211"/>
      <c r="J3" s="211"/>
      <c r="K3" s="211"/>
      <c r="L3" s="211"/>
      <c r="M3" s="211"/>
      <c r="N3" s="211"/>
    </row>
    <row r="4" spans="1:14" x14ac:dyDescent="0.25">
      <c r="A4" s="211" t="s">
        <v>507</v>
      </c>
      <c r="B4" s="211"/>
      <c r="C4" s="211"/>
      <c r="D4" s="211"/>
      <c r="E4" s="211"/>
      <c r="F4" s="211"/>
      <c r="G4" s="211"/>
      <c r="H4" s="211"/>
      <c r="I4" s="211"/>
      <c r="J4" s="211"/>
      <c r="K4" s="211"/>
      <c r="L4" s="211"/>
      <c r="M4" s="211"/>
      <c r="N4" s="211"/>
    </row>
    <row r="5" spans="1:14" x14ac:dyDescent="0.25">
      <c r="A5" s="212">
        <v>0.3</v>
      </c>
      <c r="B5" s="212"/>
      <c r="C5" s="212"/>
      <c r="D5" s="212"/>
      <c r="E5" s="212"/>
      <c r="F5" s="212"/>
      <c r="G5" s="212"/>
      <c r="H5" s="212"/>
      <c r="I5" s="212"/>
      <c r="J5" s="212"/>
      <c r="K5" s="212"/>
      <c r="L5" s="212"/>
      <c r="M5" s="212"/>
      <c r="N5" s="212"/>
    </row>
    <row r="6" spans="1:14" ht="110.25" customHeight="1" x14ac:dyDescent="0.25">
      <c r="A6" s="210" t="s">
        <v>508</v>
      </c>
      <c r="B6" s="210"/>
      <c r="C6" s="210" t="s">
        <v>416</v>
      </c>
      <c r="D6" s="210"/>
      <c r="E6" s="210" t="s">
        <v>509</v>
      </c>
      <c r="F6" s="210"/>
      <c r="G6" s="210" t="s">
        <v>459</v>
      </c>
      <c r="H6" s="210"/>
      <c r="I6" s="210" t="s">
        <v>510</v>
      </c>
      <c r="J6" s="210"/>
      <c r="K6" s="210" t="s">
        <v>473</v>
      </c>
      <c r="L6" s="210"/>
      <c r="M6" s="210" t="s">
        <v>511</v>
      </c>
      <c r="N6" s="210"/>
    </row>
    <row r="7" spans="1:14" ht="24.75" customHeight="1" x14ac:dyDescent="0.25">
      <c r="A7" s="126"/>
      <c r="B7" s="126"/>
      <c r="C7" s="223">
        <v>25</v>
      </c>
      <c r="D7" s="215"/>
      <c r="E7" s="223">
        <v>25</v>
      </c>
      <c r="F7" s="215"/>
      <c r="G7" s="223">
        <v>15</v>
      </c>
      <c r="H7" s="215"/>
      <c r="I7" s="223">
        <v>10</v>
      </c>
      <c r="J7" s="215"/>
      <c r="K7" s="223">
        <v>10</v>
      </c>
      <c r="L7" s="215"/>
      <c r="M7" s="223">
        <v>15</v>
      </c>
      <c r="N7" s="215"/>
    </row>
    <row r="8" spans="1:14" x14ac:dyDescent="0.25">
      <c r="A8" s="113"/>
      <c r="B8" s="114"/>
      <c r="C8" s="113" t="s">
        <v>520</v>
      </c>
      <c r="D8" s="15">
        <f>SEGUIMIENTO!S126</f>
        <v>0</v>
      </c>
      <c r="E8" s="113" t="s">
        <v>513</v>
      </c>
      <c r="F8" s="15">
        <f>SEGUIMIENTO!S129</f>
        <v>13</v>
      </c>
      <c r="G8" s="113" t="s">
        <v>180</v>
      </c>
      <c r="H8" s="15">
        <f>SEGUIMIENTO!S139</f>
        <v>20</v>
      </c>
      <c r="I8" s="113" t="s">
        <v>181</v>
      </c>
      <c r="J8" s="22">
        <f>SEGUIMIENTO!S142</f>
        <v>20</v>
      </c>
      <c r="K8" s="113" t="s">
        <v>182</v>
      </c>
      <c r="L8" s="22">
        <f>SEGUIMIENTO!S143</f>
        <v>20</v>
      </c>
      <c r="M8" s="113" t="s">
        <v>184</v>
      </c>
      <c r="N8" s="22">
        <f>SEGUIMIENTO!S144</f>
        <v>10</v>
      </c>
    </row>
    <row r="9" spans="1:14" x14ac:dyDescent="0.25">
      <c r="A9" s="113"/>
      <c r="B9" s="114"/>
      <c r="C9" s="113" t="s">
        <v>512</v>
      </c>
      <c r="D9" s="15">
        <f>SEGUIMIENTO!S127</f>
        <v>0</v>
      </c>
      <c r="E9" s="113" t="s">
        <v>514</v>
      </c>
      <c r="F9" s="15">
        <f>SEGUIMIENTO!S130</f>
        <v>2</v>
      </c>
      <c r="G9" s="113" t="s">
        <v>186</v>
      </c>
      <c r="H9" s="15">
        <f>SEGUIMIENTO!S140</f>
        <v>20</v>
      </c>
      <c r="I9" s="119"/>
      <c r="J9" s="119"/>
      <c r="K9" s="124"/>
      <c r="L9" s="24"/>
      <c r="M9" s="124"/>
      <c r="N9" s="24"/>
    </row>
    <row r="10" spans="1:14" x14ac:dyDescent="0.25">
      <c r="A10" s="117"/>
      <c r="B10" s="117"/>
      <c r="C10" s="113" t="s">
        <v>521</v>
      </c>
      <c r="D10" s="22">
        <f>SEGUIMIENTO!S128</f>
        <v>0</v>
      </c>
      <c r="E10" s="113" t="s">
        <v>522</v>
      </c>
      <c r="F10" s="15">
        <f>SEGUIMIENTO!S131</f>
        <v>0</v>
      </c>
      <c r="G10" s="123" t="s">
        <v>192</v>
      </c>
      <c r="H10" s="22">
        <f>SEGUIMIENTO!S141</f>
        <v>0</v>
      </c>
      <c r="I10" s="119"/>
      <c r="J10" s="119"/>
      <c r="K10" s="124"/>
      <c r="L10" s="24"/>
      <c r="M10" s="119"/>
      <c r="N10" s="120"/>
    </row>
    <row r="11" spans="1:14" x14ac:dyDescent="0.25">
      <c r="A11" s="117"/>
      <c r="B11" s="117"/>
      <c r="C11" s="124"/>
      <c r="D11" s="24"/>
      <c r="E11" s="113" t="s">
        <v>523</v>
      </c>
      <c r="F11" s="15">
        <f>SEGUIMIENTO!S132</f>
        <v>0</v>
      </c>
      <c r="G11" s="124"/>
      <c r="H11" s="24"/>
      <c r="I11" s="119"/>
      <c r="J11" s="119"/>
      <c r="M11" s="117"/>
      <c r="N11" s="118"/>
    </row>
    <row r="12" spans="1:14" x14ac:dyDescent="0.25">
      <c r="A12" s="117"/>
      <c r="B12" s="117"/>
      <c r="C12" s="124"/>
      <c r="D12" s="24"/>
      <c r="E12" s="113" t="s">
        <v>515</v>
      </c>
      <c r="F12" s="15">
        <f>SEGUIMIENTO!S133</f>
        <v>0</v>
      </c>
      <c r="G12" s="124"/>
      <c r="H12" s="24"/>
      <c r="I12" s="119"/>
      <c r="J12" s="119"/>
      <c r="M12" s="117"/>
      <c r="N12" s="118"/>
    </row>
    <row r="13" spans="1:14" x14ac:dyDescent="0.25">
      <c r="A13" s="117"/>
      <c r="B13" s="117"/>
      <c r="E13" s="113" t="s">
        <v>516</v>
      </c>
      <c r="F13" s="15">
        <f>SEGUIMIENTO!S134</f>
        <v>0</v>
      </c>
      <c r="G13" s="119"/>
      <c r="H13" s="21"/>
      <c r="I13" s="117"/>
      <c r="J13" s="117"/>
      <c r="K13" s="117"/>
      <c r="L13" s="117"/>
      <c r="M13" s="117"/>
      <c r="N13" s="118"/>
    </row>
    <row r="14" spans="1:14" x14ac:dyDescent="0.25">
      <c r="A14" s="117"/>
      <c r="B14" s="117"/>
      <c r="C14" s="119"/>
      <c r="D14" s="122"/>
      <c r="E14" s="113" t="s">
        <v>524</v>
      </c>
      <c r="F14" s="15">
        <f>SEGUIMIENTO!S135</f>
        <v>0</v>
      </c>
      <c r="G14" s="119"/>
      <c r="H14" s="21"/>
      <c r="I14" s="117"/>
      <c r="J14" s="117"/>
      <c r="K14" s="117"/>
      <c r="L14" s="117"/>
      <c r="M14" s="117"/>
      <c r="N14" s="118"/>
    </row>
    <row r="15" spans="1:14" x14ac:dyDescent="0.25">
      <c r="A15" s="117"/>
      <c r="B15" s="117"/>
      <c r="C15" s="119"/>
      <c r="D15" s="119"/>
      <c r="E15" s="113" t="s">
        <v>525</v>
      </c>
      <c r="F15" s="15">
        <f>SEGUIMIENTO!S136</f>
        <v>0</v>
      </c>
      <c r="G15" s="119"/>
      <c r="H15" s="21"/>
      <c r="I15" s="117"/>
      <c r="J15" s="117"/>
      <c r="K15" s="117"/>
      <c r="L15" s="117"/>
      <c r="M15" s="117"/>
      <c r="N15" s="118"/>
    </row>
    <row r="16" spans="1:14" x14ac:dyDescent="0.25">
      <c r="A16" s="117"/>
      <c r="B16" s="117"/>
      <c r="C16" s="119"/>
      <c r="D16" s="119"/>
      <c r="E16" s="124"/>
      <c r="F16" s="24"/>
      <c r="G16" s="117"/>
      <c r="H16" s="117"/>
      <c r="I16" s="117"/>
      <c r="J16" s="117"/>
      <c r="K16" s="117"/>
      <c r="L16" s="117"/>
      <c r="M16" s="117"/>
      <c r="N16" s="118"/>
    </row>
    <row r="17" spans="1:14" x14ac:dyDescent="0.25">
      <c r="A17" s="117"/>
      <c r="B17" s="117"/>
      <c r="C17" s="119"/>
      <c r="D17" s="119"/>
      <c r="E17" s="124"/>
      <c r="F17" s="24"/>
      <c r="G17" s="117"/>
      <c r="H17" s="117"/>
      <c r="I17" s="117"/>
      <c r="J17" s="117"/>
      <c r="K17" s="117"/>
      <c r="L17" s="117"/>
      <c r="M17" s="117"/>
      <c r="N17" s="118"/>
    </row>
    <row r="18" spans="1:14" x14ac:dyDescent="0.25">
      <c r="A18" s="117"/>
      <c r="B18" s="117"/>
      <c r="C18" s="119"/>
      <c r="D18" s="119"/>
      <c r="E18" s="124"/>
      <c r="F18" s="24"/>
      <c r="G18" s="117"/>
      <c r="H18" s="117"/>
      <c r="I18" s="117"/>
      <c r="J18" s="117"/>
      <c r="K18" s="117"/>
      <c r="L18" s="117"/>
      <c r="M18" s="117"/>
      <c r="N18" s="118"/>
    </row>
    <row r="19" spans="1:14" x14ac:dyDescent="0.25">
      <c r="A19" s="117"/>
      <c r="B19" s="117"/>
      <c r="C19" s="119"/>
      <c r="D19" s="119"/>
      <c r="E19" s="124"/>
      <c r="F19" s="24"/>
      <c r="G19" s="117"/>
      <c r="H19" s="117"/>
      <c r="I19" s="117"/>
      <c r="J19" s="117"/>
      <c r="K19" s="117"/>
      <c r="L19" s="117"/>
      <c r="M19" s="117"/>
      <c r="N19" s="118"/>
    </row>
    <row r="20" spans="1:14" x14ac:dyDescent="0.25">
      <c r="A20" s="117"/>
      <c r="B20" s="117"/>
      <c r="C20" s="119"/>
      <c r="D20" s="119"/>
      <c r="E20" s="124"/>
      <c r="F20" s="24"/>
      <c r="G20" s="117"/>
      <c r="H20" s="117"/>
      <c r="I20" s="117"/>
      <c r="J20" s="117"/>
      <c r="K20" s="117"/>
      <c r="L20" s="117"/>
      <c r="M20" s="117"/>
      <c r="N20" s="118"/>
    </row>
    <row r="21" spans="1:14" ht="15" customHeight="1" x14ac:dyDescent="0.25">
      <c r="D21" s="131" t="s">
        <v>416</v>
      </c>
      <c r="E21" s="131">
        <v>0</v>
      </c>
      <c r="F21" s="13">
        <v>0</v>
      </c>
    </row>
    <row r="22" spans="1:14" ht="15" customHeight="1" x14ac:dyDescent="0.25">
      <c r="D22" s="131" t="s">
        <v>509</v>
      </c>
      <c r="E22" s="131">
        <v>0</v>
      </c>
      <c r="F22" s="13">
        <v>0</v>
      </c>
    </row>
    <row r="23" spans="1:14" ht="15" customHeight="1" x14ac:dyDescent="0.25">
      <c r="D23" s="131" t="s">
        <v>459</v>
      </c>
      <c r="E23" s="131">
        <v>67</v>
      </c>
      <c r="F23" s="13">
        <f>E23*0.15</f>
        <v>10.049999999999999</v>
      </c>
    </row>
    <row r="24" spans="1:14" ht="15" customHeight="1" x14ac:dyDescent="0.25">
      <c r="D24" s="131" t="s">
        <v>510</v>
      </c>
      <c r="E24" s="131">
        <v>100</v>
      </c>
      <c r="F24" s="13">
        <f>E24*0.1</f>
        <v>10</v>
      </c>
    </row>
    <row r="25" spans="1:14" ht="15" customHeight="1" x14ac:dyDescent="0.25">
      <c r="D25" s="131" t="s">
        <v>473</v>
      </c>
      <c r="E25" s="131">
        <v>100</v>
      </c>
      <c r="F25" s="13">
        <f>E25*0.1</f>
        <v>10</v>
      </c>
    </row>
    <row r="26" spans="1:14" ht="15" customHeight="1" x14ac:dyDescent="0.25">
      <c r="D26" s="131" t="s">
        <v>511</v>
      </c>
      <c r="E26" s="131">
        <v>0</v>
      </c>
      <c r="F26" s="13">
        <f t="shared" ref="F26" si="0">E26*0.15</f>
        <v>0</v>
      </c>
    </row>
    <row r="27" spans="1:14" x14ac:dyDescent="0.25">
      <c r="F27">
        <f>SUM(F21:F26)</f>
        <v>30.049999999999997</v>
      </c>
    </row>
  </sheetData>
  <mergeCells count="17">
    <mergeCell ref="M6:N6"/>
    <mergeCell ref="A2:N2"/>
    <mergeCell ref="A3:N3"/>
    <mergeCell ref="A4:N4"/>
    <mergeCell ref="A5:N5"/>
    <mergeCell ref="A6:B6"/>
    <mergeCell ref="C6:D6"/>
    <mergeCell ref="E6:F6"/>
    <mergeCell ref="G6:H6"/>
    <mergeCell ref="I6:J6"/>
    <mergeCell ref="K6:L6"/>
    <mergeCell ref="M7:N7"/>
    <mergeCell ref="C7:D7"/>
    <mergeCell ref="E7:F7"/>
    <mergeCell ref="G7:H7"/>
    <mergeCell ref="I7:J7"/>
    <mergeCell ref="K7:L7"/>
  </mergeCells>
  <conditionalFormatting sqref="B8:B9">
    <cfRule type="cellIs" dxfId="27" priority="53" operator="greaterThanOrEqual">
      <formula>100</formula>
    </cfRule>
    <cfRule type="cellIs" dxfId="26" priority="54" operator="between">
      <formula>76</formula>
      <formula>99</formula>
    </cfRule>
    <cfRule type="cellIs" dxfId="25" priority="55" operator="between">
      <formula>34</formula>
      <formula>75</formula>
    </cfRule>
    <cfRule type="cellIs" dxfId="24" priority="56" operator="lessThanOrEqual">
      <formula>33</formula>
    </cfRule>
  </conditionalFormatting>
  <conditionalFormatting sqref="D8:D10">
    <cfRule type="cellIs" dxfId="23" priority="21" operator="greaterThan">
      <formula>24</formula>
    </cfRule>
    <cfRule type="cellIs" dxfId="22" priority="22" operator="between">
      <formula>20</formula>
      <formula>24</formula>
    </cfRule>
    <cfRule type="cellIs" dxfId="21" priority="23" operator="between">
      <formula>9</formula>
      <formula>19</formula>
    </cfRule>
    <cfRule type="cellIs" dxfId="20" priority="24" operator="lessThan">
      <formula>9</formula>
    </cfRule>
  </conditionalFormatting>
  <conditionalFormatting sqref="F8:F15">
    <cfRule type="cellIs" dxfId="19" priority="17" operator="greaterThan">
      <formula>24</formula>
    </cfRule>
    <cfRule type="cellIs" dxfId="18" priority="18" operator="between">
      <formula>20</formula>
      <formula>24</formula>
    </cfRule>
    <cfRule type="cellIs" dxfId="17" priority="19" operator="between">
      <formula>9</formula>
      <formula>19</formula>
    </cfRule>
    <cfRule type="cellIs" dxfId="16" priority="20" operator="lessThan">
      <formula>9</formula>
    </cfRule>
  </conditionalFormatting>
  <conditionalFormatting sqref="H8:H10">
    <cfRule type="cellIs" dxfId="15" priority="13" operator="greaterThan">
      <formula>24</formula>
    </cfRule>
    <cfRule type="cellIs" dxfId="14" priority="14" operator="between">
      <formula>20</formula>
      <formula>24</formula>
    </cfRule>
    <cfRule type="cellIs" dxfId="13" priority="15" operator="between">
      <formula>9</formula>
      <formula>19</formula>
    </cfRule>
    <cfRule type="cellIs" dxfId="12" priority="16" operator="lessThan">
      <formula>9</formula>
    </cfRule>
  </conditionalFormatting>
  <conditionalFormatting sqref="J8">
    <cfRule type="cellIs" dxfId="11" priority="9" operator="greaterThan">
      <formula>24</formula>
    </cfRule>
    <cfRule type="cellIs" dxfId="10" priority="10" operator="between">
      <formula>20</formula>
      <formula>24</formula>
    </cfRule>
    <cfRule type="cellIs" dxfId="9" priority="11" operator="between">
      <formula>9</formula>
      <formula>19</formula>
    </cfRule>
    <cfRule type="cellIs" dxfId="8" priority="12" operator="lessThan">
      <formula>9</formula>
    </cfRule>
  </conditionalFormatting>
  <conditionalFormatting sqref="L8">
    <cfRule type="cellIs" dxfId="7" priority="5" operator="greaterThan">
      <formula>24</formula>
    </cfRule>
    <cfRule type="cellIs" dxfId="6" priority="6" operator="between">
      <formula>20</formula>
      <formula>24</formula>
    </cfRule>
    <cfRule type="cellIs" dxfId="5" priority="7" operator="between">
      <formula>9</formula>
      <formula>19</formula>
    </cfRule>
    <cfRule type="cellIs" dxfId="4" priority="8" operator="lessThan">
      <formula>9</formula>
    </cfRule>
  </conditionalFormatting>
  <conditionalFormatting sqref="N8">
    <cfRule type="cellIs" dxfId="3" priority="1" operator="greaterThan">
      <formula>24</formula>
    </cfRule>
    <cfRule type="cellIs" dxfId="2" priority="2" operator="between">
      <formula>20</formula>
      <formula>24</formula>
    </cfRule>
    <cfRule type="cellIs" dxfId="1" priority="3" operator="between">
      <formula>9</formula>
      <formula>19</formula>
    </cfRule>
    <cfRule type="cellIs" dxfId="0" priority="4" operator="lessThan">
      <formula>9</formula>
    </cfRule>
  </conditionalFormatting>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F10"/>
  <sheetViews>
    <sheetView workbookViewId="0">
      <selection activeCell="C5" sqref="C5"/>
    </sheetView>
  </sheetViews>
  <sheetFormatPr baseColWidth="10" defaultRowHeight="15" x14ac:dyDescent="0.25"/>
  <cols>
    <col min="2" max="2" width="35.7109375" customWidth="1"/>
    <col min="3" max="3" width="14.28515625" customWidth="1"/>
  </cols>
  <sheetData>
    <row r="1" spans="2:6" ht="15.75" x14ac:dyDescent="0.25">
      <c r="B1" s="224" t="s">
        <v>173</v>
      </c>
      <c r="C1" s="225"/>
      <c r="D1" s="137"/>
      <c r="E1" s="137"/>
      <c r="F1" s="137"/>
    </row>
    <row r="2" spans="2:6" ht="18" customHeight="1" x14ac:dyDescent="0.25">
      <c r="B2" s="224" t="s">
        <v>174</v>
      </c>
      <c r="C2" s="225"/>
      <c r="D2" s="137"/>
      <c r="E2" s="137"/>
      <c r="F2" s="137"/>
    </row>
    <row r="3" spans="2:6" ht="21.75" customHeight="1" x14ac:dyDescent="0.25">
      <c r="B3" s="226" t="s">
        <v>175</v>
      </c>
      <c r="C3" s="226"/>
      <c r="D3" s="137"/>
      <c r="E3" s="137"/>
      <c r="F3" s="137"/>
    </row>
    <row r="4" spans="2:6" ht="33" customHeight="1" x14ac:dyDescent="0.25">
      <c r="B4" s="134" t="s">
        <v>0</v>
      </c>
      <c r="C4" s="135" t="s">
        <v>539</v>
      </c>
    </row>
    <row r="5" spans="2:6" ht="31.5" customHeight="1" x14ac:dyDescent="0.25">
      <c r="B5" s="136" t="s">
        <v>22</v>
      </c>
      <c r="C5" s="138"/>
    </row>
    <row r="6" spans="2:6" ht="31.5" customHeight="1" x14ac:dyDescent="0.25">
      <c r="B6" s="136" t="s">
        <v>176</v>
      </c>
      <c r="C6" s="139"/>
    </row>
    <row r="7" spans="2:6" ht="42.75" customHeight="1" x14ac:dyDescent="0.25">
      <c r="B7" s="136" t="s">
        <v>38</v>
      </c>
      <c r="C7" s="139"/>
    </row>
    <row r="8" spans="2:6" ht="50.25" customHeight="1" x14ac:dyDescent="0.25">
      <c r="B8" s="136" t="s">
        <v>537</v>
      </c>
      <c r="C8" s="138"/>
    </row>
    <row r="9" spans="2:6" ht="34.5" customHeight="1" x14ac:dyDescent="0.25">
      <c r="B9" s="136" t="s">
        <v>60</v>
      </c>
      <c r="C9" s="140"/>
    </row>
    <row r="10" spans="2:6" ht="26.25" customHeight="1" x14ac:dyDescent="0.25">
      <c r="B10" s="136" t="s">
        <v>73</v>
      </c>
      <c r="C10" s="138"/>
    </row>
  </sheetData>
  <mergeCells count="3">
    <mergeCell ref="B1:C1"/>
    <mergeCell ref="B2:C2"/>
    <mergeCell ref="B3:C3"/>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C14"/>
  <sheetViews>
    <sheetView topLeftCell="A3" workbookViewId="0">
      <selection activeCell="C6" sqref="C6"/>
    </sheetView>
  </sheetViews>
  <sheetFormatPr baseColWidth="10" defaultRowHeight="15" x14ac:dyDescent="0.25"/>
  <cols>
    <col min="2" max="2" width="35.7109375" customWidth="1"/>
    <col min="3" max="3" width="14" customWidth="1"/>
  </cols>
  <sheetData>
    <row r="2" spans="2:3" ht="15.75" x14ac:dyDescent="0.25">
      <c r="B2" s="224" t="s">
        <v>173</v>
      </c>
      <c r="C2" s="225"/>
    </row>
    <row r="3" spans="2:3" ht="15.75" x14ac:dyDescent="0.25">
      <c r="B3" s="224" t="s">
        <v>174</v>
      </c>
      <c r="C3" s="225"/>
    </row>
    <row r="4" spans="2:3" ht="15.75" x14ac:dyDescent="0.25">
      <c r="B4" s="226" t="s">
        <v>486</v>
      </c>
      <c r="C4" s="226"/>
    </row>
    <row r="5" spans="2:3" ht="30" x14ac:dyDescent="0.25">
      <c r="B5" s="134" t="s">
        <v>0</v>
      </c>
      <c r="C5" s="135" t="s">
        <v>540</v>
      </c>
    </row>
    <row r="6" spans="2:3" ht="43.5" customHeight="1" x14ac:dyDescent="0.25">
      <c r="B6" s="141" t="s">
        <v>290</v>
      </c>
      <c r="C6" s="142"/>
    </row>
    <row r="7" spans="2:3" ht="36.75" customHeight="1" x14ac:dyDescent="0.25">
      <c r="B7" s="141" t="s">
        <v>487</v>
      </c>
      <c r="C7" s="142"/>
    </row>
    <row r="8" spans="2:3" ht="36" customHeight="1" x14ac:dyDescent="0.25">
      <c r="B8" s="141" t="s">
        <v>488</v>
      </c>
      <c r="C8" s="142"/>
    </row>
    <row r="9" spans="2:3" ht="38.25" customHeight="1" x14ac:dyDescent="0.25">
      <c r="B9" s="144" t="s">
        <v>309</v>
      </c>
      <c r="C9" s="142"/>
    </row>
    <row r="10" spans="2:3" ht="34.5" customHeight="1" x14ac:dyDescent="0.25">
      <c r="B10" s="141" t="s">
        <v>314</v>
      </c>
      <c r="C10" s="145"/>
    </row>
    <row r="11" spans="2:3" ht="35.25" customHeight="1" x14ac:dyDescent="0.25">
      <c r="B11" s="141" t="s">
        <v>318</v>
      </c>
      <c r="C11" s="142"/>
    </row>
    <row r="12" spans="2:3" ht="60.75" customHeight="1" x14ac:dyDescent="0.25">
      <c r="B12" s="141" t="s">
        <v>323</v>
      </c>
      <c r="C12" s="142"/>
    </row>
    <row r="13" spans="2:3" ht="64.5" customHeight="1" x14ac:dyDescent="0.25">
      <c r="B13" s="141" t="s">
        <v>489</v>
      </c>
      <c r="C13" s="142"/>
    </row>
    <row r="14" spans="2:3" ht="42" customHeight="1" x14ac:dyDescent="0.25">
      <c r="B14" s="141" t="s">
        <v>329</v>
      </c>
      <c r="C14" s="142"/>
    </row>
  </sheetData>
  <mergeCells count="3">
    <mergeCell ref="B2:C2"/>
    <mergeCell ref="B3:C3"/>
    <mergeCell ref="B4:C4"/>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12</vt:i4>
      </vt:variant>
    </vt:vector>
  </HeadingPairs>
  <TitlesOfParts>
    <vt:vector size="12" baseType="lpstr">
      <vt:lpstr>ESCALA</vt:lpstr>
      <vt:lpstr>SEGUIMIENTO</vt:lpstr>
      <vt:lpstr>FORMACIÓN</vt:lpstr>
      <vt:lpstr>INVESTIGACIÓN</vt:lpstr>
      <vt:lpstr>PROY. SOCIAL</vt:lpstr>
      <vt:lpstr>BIENESTAR</vt:lpstr>
      <vt:lpstr>ADMINISTRATIVO</vt:lpstr>
      <vt:lpstr>Hoja1</vt:lpstr>
      <vt:lpstr>Hoja2</vt:lpstr>
      <vt:lpstr>Hoja3</vt:lpstr>
      <vt:lpstr>Hoja4</vt:lpstr>
      <vt:lpstr>Hoja5</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Planeacion2</dc:creator>
  <cp:lastModifiedBy>Planeacion2</cp:lastModifiedBy>
  <dcterms:created xsi:type="dcterms:W3CDTF">2016-04-25T14:14:06Z</dcterms:created>
  <dcterms:modified xsi:type="dcterms:W3CDTF">2016-11-04T15:19:54Z</dcterms:modified>
</cp:coreProperties>
</file>